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wm683\OneDrive - University of Copenhagen\Documents\Aktuelt\Artikler\BE N2O flooded fieldDK\Nature Ecology Evolution Paper\Submitted\Resubmitted\"/>
    </mc:Choice>
  </mc:AlternateContent>
  <bookViews>
    <workbookView xWindow="0" yWindow="0" windowWidth="13170" windowHeight="7180"/>
  </bookViews>
  <sheets>
    <sheet name="Area estimates" sheetId="2" r:id="rId1"/>
    <sheet name="Locations and soil samples" sheetId="1" r:id="rId2"/>
  </sheets>
  <definedNames>
    <definedName name="_xlchart.v1.0" hidden="1">'Locations and soil samples'!$Z$6:$Z$107</definedName>
    <definedName name="_xlchart.v1.1" hidden="1">'Locations and soil samples'!$Y$6:$Y$107</definedName>
    <definedName name="_xlchart.v1.2" hidden="1">'Locations and soil samples'!$AA$6:$AA$107</definedName>
  </definedNames>
  <calcPr calcId="162913"/>
</workbook>
</file>

<file path=xl/calcChain.xml><?xml version="1.0" encoding="utf-8"?>
<calcChain xmlns="http://schemas.openxmlformats.org/spreadsheetml/2006/main">
  <c r="M7" i="1" l="1"/>
  <c r="N7" i="1"/>
  <c r="O7" i="1"/>
  <c r="M8" i="1"/>
  <c r="N8" i="1"/>
  <c r="O8" i="1"/>
  <c r="M41" i="1"/>
  <c r="M49" i="1"/>
  <c r="M77" i="1"/>
  <c r="O6" i="1"/>
  <c r="N6" i="1"/>
  <c r="M6" i="1"/>
  <c r="N9" i="1"/>
  <c r="O10" i="1" l="1"/>
  <c r="M9" i="1"/>
  <c r="N10" i="1"/>
  <c r="M10" i="1"/>
  <c r="O9" i="1"/>
  <c r="M11" i="1"/>
  <c r="F14" i="2"/>
  <c r="J14" i="2"/>
  <c r="O12" i="1" l="1"/>
  <c r="O11" i="1"/>
  <c r="O13" i="1"/>
  <c r="D31" i="2"/>
  <c r="G31" i="2" s="1"/>
  <c r="D30" i="2"/>
  <c r="G30" i="2"/>
  <c r="M13" i="1" l="1"/>
  <c r="N11" i="1"/>
  <c r="M12" i="1"/>
  <c r="G32" i="2"/>
  <c r="G28" i="2"/>
  <c r="D27" i="2"/>
  <c r="G27" i="2" s="1"/>
  <c r="G26" i="2"/>
  <c r="O14" i="1" l="1"/>
  <c r="N12" i="1"/>
  <c r="M15" i="1"/>
  <c r="M14" i="1"/>
  <c r="N13" i="1"/>
  <c r="O15" i="1"/>
  <c r="M16" i="1"/>
  <c r="H26" i="2"/>
  <c r="M17" i="1" l="1"/>
  <c r="N14" i="1" l="1"/>
  <c r="O16" i="1"/>
  <c r="N16" i="1"/>
  <c r="M18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N15" i="1" l="1"/>
  <c r="O17" i="1"/>
  <c r="D13" i="2"/>
  <c r="D15" i="2"/>
  <c r="D18" i="2" s="1"/>
  <c r="G18" i="2" l="1"/>
  <c r="D19" i="2"/>
  <c r="G19" i="2" s="1"/>
  <c r="O18" i="1"/>
  <c r="M19" i="1"/>
  <c r="N17" i="1"/>
  <c r="M20" i="1"/>
  <c r="Z6" i="1"/>
  <c r="Y6" i="1"/>
  <c r="G20" i="2" l="1"/>
  <c r="H18" i="2" s="1"/>
  <c r="Y110" i="1"/>
  <c r="Y109" i="1"/>
  <c r="Z110" i="1"/>
  <c r="Z109" i="1"/>
  <c r="O19" i="1"/>
  <c r="O20" i="1"/>
  <c r="N18" i="1"/>
  <c r="M21" i="1"/>
  <c r="Z3" i="1"/>
  <c r="G14" i="2" s="1"/>
  <c r="L14" i="2" s="1"/>
  <c r="L15" i="2" s="1"/>
  <c r="Y3" i="1"/>
  <c r="AA6" i="1"/>
  <c r="R2" i="1"/>
  <c r="F4" i="2"/>
  <c r="D16" i="2"/>
  <c r="AA3" i="1" l="1"/>
  <c r="AB3" i="1" s="1"/>
  <c r="AA110" i="1"/>
  <c r="AA109" i="1"/>
  <c r="O21" i="1"/>
  <c r="N19" i="1"/>
  <c r="N20" i="1" l="1"/>
  <c r="M23" i="1"/>
  <c r="M22" i="1"/>
  <c r="O22" i="1"/>
  <c r="O23" i="1" l="1"/>
  <c r="M24" i="1"/>
  <c r="N21" i="1"/>
  <c r="M26" i="1"/>
  <c r="M25" i="1"/>
  <c r="O25" i="1" l="1"/>
  <c r="N22" i="1"/>
  <c r="M27" i="1"/>
  <c r="O24" i="1"/>
  <c r="N23" i="1" l="1"/>
  <c r="O27" i="1"/>
  <c r="M28" i="1"/>
  <c r="O26" i="1"/>
  <c r="O28" i="1"/>
  <c r="N26" i="1" l="1"/>
  <c r="N25" i="1"/>
  <c r="M29" i="1"/>
  <c r="N24" i="1"/>
  <c r="N27" i="1"/>
  <c r="O29" i="1"/>
  <c r="N28" i="1" l="1"/>
  <c r="M30" i="1"/>
  <c r="O30" i="1"/>
  <c r="M31" i="1" l="1"/>
  <c r="N29" i="1"/>
  <c r="O31" i="1"/>
  <c r="N30" i="1" l="1"/>
  <c r="M32" i="1"/>
  <c r="M34" i="1"/>
  <c r="M33" i="1"/>
  <c r="O32" i="1" l="1"/>
  <c r="N31" i="1"/>
  <c r="O33" i="1" l="1"/>
  <c r="N33" i="1"/>
  <c r="N32" i="1"/>
  <c r="M35" i="1"/>
  <c r="O34" i="1" l="1"/>
  <c r="M36" i="1"/>
  <c r="M37" i="1"/>
  <c r="O35" i="1" l="1"/>
  <c r="O36" i="1"/>
  <c r="O37" i="1"/>
  <c r="N34" i="1"/>
  <c r="N35" i="1" l="1"/>
  <c r="M38" i="1"/>
  <c r="M40" i="1"/>
  <c r="O38" i="1"/>
  <c r="O39" i="1" l="1"/>
  <c r="N38" i="1"/>
  <c r="N37" i="1"/>
  <c r="N36" i="1"/>
  <c r="N39" i="1"/>
  <c r="M39" i="1"/>
  <c r="M42" i="1"/>
  <c r="O40" i="1" l="1"/>
  <c r="N40" i="1" l="1"/>
  <c r="O41" i="1"/>
  <c r="M43" i="1"/>
  <c r="N42" i="1" l="1"/>
  <c r="N41" i="1"/>
  <c r="M44" i="1"/>
  <c r="O42" i="1"/>
  <c r="M45" i="1" l="1"/>
  <c r="N43" i="1"/>
  <c r="O43" i="1"/>
  <c r="O44" i="1"/>
  <c r="O45" i="1" l="1"/>
  <c r="N44" i="1"/>
  <c r="M46" i="1"/>
  <c r="O46" i="1" l="1"/>
  <c r="N45" i="1"/>
  <c r="M47" i="1"/>
  <c r="N46" i="1" l="1"/>
  <c r="O47" i="1"/>
  <c r="M48" i="1"/>
  <c r="M51" i="1"/>
  <c r="M50" i="1"/>
  <c r="O48" i="1" l="1"/>
  <c r="N47" i="1"/>
  <c r="M52" i="1"/>
  <c r="O49" i="1" l="1"/>
  <c r="N48" i="1"/>
  <c r="M53" i="1"/>
  <c r="N50" i="1" l="1"/>
  <c r="O50" i="1"/>
  <c r="N49" i="1"/>
  <c r="M54" i="1"/>
  <c r="O51" i="1" l="1"/>
  <c r="N51" i="1"/>
  <c r="N52" i="1"/>
  <c r="M56" i="1"/>
  <c r="M55" i="1"/>
  <c r="N53" i="1" l="1"/>
  <c r="O52" i="1"/>
  <c r="M57" i="1"/>
  <c r="N54" i="1" l="1"/>
  <c r="O53" i="1"/>
  <c r="M58" i="1"/>
  <c r="O54" i="1" l="1"/>
  <c r="N55" i="1"/>
  <c r="M59" i="1"/>
  <c r="O56" i="1" l="1"/>
  <c r="O55" i="1"/>
  <c r="N56" i="1"/>
  <c r="M60" i="1"/>
  <c r="M61" i="1"/>
  <c r="O58" i="1" l="1"/>
  <c r="O57" i="1"/>
  <c r="O60" i="1"/>
  <c r="N57" i="1"/>
  <c r="N58" i="1"/>
  <c r="M62" i="1"/>
  <c r="N59" i="1" l="1"/>
  <c r="O59" i="1"/>
  <c r="M63" i="1"/>
  <c r="N60" i="1" l="1"/>
  <c r="O61" i="1"/>
  <c r="M64" i="1"/>
  <c r="O62" i="1" l="1"/>
  <c r="O64" i="1"/>
  <c r="N63" i="1"/>
  <c r="N62" i="1"/>
  <c r="N61" i="1"/>
  <c r="M66" i="1"/>
  <c r="M65" i="1"/>
  <c r="O63" i="1" l="1"/>
  <c r="O66" i="1" l="1"/>
  <c r="N64" i="1"/>
  <c r="O67" i="1"/>
  <c r="O65" i="1"/>
  <c r="M67" i="1"/>
  <c r="N66" i="1" l="1"/>
  <c r="N65" i="1"/>
  <c r="O68" i="1"/>
  <c r="N67" i="1"/>
  <c r="M68" i="1"/>
  <c r="N68" i="1" l="1"/>
  <c r="O69" i="1"/>
  <c r="M69" i="1"/>
  <c r="N69" i="1" l="1"/>
  <c r="O70" i="1"/>
  <c r="M70" i="1"/>
  <c r="O71" i="1" l="1"/>
  <c r="N70" i="1"/>
  <c r="M71" i="1"/>
  <c r="M72" i="1"/>
  <c r="O72" i="1" l="1"/>
  <c r="N71" i="1"/>
  <c r="M73" i="1"/>
  <c r="O74" i="1" l="1"/>
  <c r="O73" i="1"/>
  <c r="N72" i="1"/>
  <c r="M74" i="1"/>
  <c r="O76" i="1" l="1"/>
  <c r="N73" i="1"/>
  <c r="O75" i="1"/>
  <c r="M75" i="1"/>
  <c r="O77" i="1"/>
  <c r="N74" i="1" l="1"/>
  <c r="O78" i="1"/>
  <c r="M76" i="1"/>
  <c r="N76" i="1" l="1"/>
  <c r="O79" i="1"/>
  <c r="N75" i="1"/>
  <c r="M78" i="1"/>
  <c r="N78" i="1" l="1"/>
  <c r="O80" i="1"/>
  <c r="N79" i="1"/>
  <c r="N77" i="1"/>
  <c r="N80" i="1"/>
  <c r="M79" i="1"/>
  <c r="O81" i="1"/>
  <c r="N81" i="1" l="1"/>
  <c r="M80" i="1"/>
  <c r="O82" i="1"/>
  <c r="N82" i="1" l="1"/>
  <c r="M82" i="1"/>
  <c r="M81" i="1"/>
  <c r="O83" i="1"/>
  <c r="N83" i="1" l="1"/>
  <c r="M83" i="1"/>
  <c r="O84" i="1"/>
  <c r="N85" i="1" l="1"/>
  <c r="N84" i="1"/>
  <c r="O85" i="1"/>
  <c r="M85" i="1"/>
  <c r="M84" i="1"/>
  <c r="N87" i="1" l="1"/>
  <c r="N86" i="1"/>
  <c r="O86" i="1"/>
  <c r="M86" i="1"/>
  <c r="O87" i="1" l="1"/>
  <c r="N88" i="1"/>
  <c r="N89" i="1"/>
  <c r="O88" i="1"/>
  <c r="M88" i="1"/>
  <c r="M87" i="1"/>
  <c r="N90" i="1" l="1"/>
  <c r="M89" i="1"/>
  <c r="N91" i="1" l="1"/>
  <c r="O89" i="1"/>
  <c r="M91" i="1"/>
  <c r="M90" i="1"/>
  <c r="O91" i="1" l="1"/>
  <c r="N92" i="1"/>
  <c r="O90" i="1"/>
  <c r="M92" i="1"/>
  <c r="N93" i="1" l="1"/>
  <c r="O93" i="1"/>
  <c r="O92" i="1"/>
  <c r="M94" i="1"/>
  <c r="M93" i="1"/>
  <c r="N94" i="1" l="1"/>
  <c r="O94" i="1"/>
  <c r="M96" i="1"/>
  <c r="M95" i="1"/>
  <c r="N96" i="1" l="1"/>
  <c r="N95" i="1"/>
  <c r="O95" i="1"/>
  <c r="M98" i="1"/>
  <c r="M97" i="1"/>
  <c r="O97" i="1" l="1"/>
  <c r="O96" i="1"/>
  <c r="N97" i="1"/>
  <c r="N98" i="1"/>
  <c r="M99" i="1"/>
  <c r="N99" i="1" l="1"/>
  <c r="O98" i="1"/>
  <c r="M101" i="1"/>
  <c r="M100" i="1"/>
  <c r="O99" i="1" l="1"/>
  <c r="N100" i="1"/>
  <c r="M102" i="1"/>
  <c r="N101" i="1" l="1"/>
  <c r="O100" i="1"/>
  <c r="M103" i="1"/>
  <c r="M104" i="1"/>
  <c r="N102" i="1" l="1"/>
  <c r="N103" i="1"/>
  <c r="O101" i="1"/>
  <c r="M105" i="1"/>
  <c r="M106" i="1"/>
  <c r="N104" i="1" l="1"/>
  <c r="O102" i="1"/>
  <c r="M107" i="1"/>
  <c r="M3" i="1" s="1"/>
  <c r="F111" i="1"/>
  <c r="G111" i="1"/>
  <c r="O103" i="1" l="1"/>
  <c r="N105" i="1"/>
  <c r="O104" i="1" l="1"/>
  <c r="N106" i="1"/>
  <c r="N107" i="1"/>
  <c r="G112" i="1"/>
  <c r="F112" i="1"/>
  <c r="O106" i="1"/>
  <c r="N3" i="1" l="1"/>
  <c r="O105" i="1"/>
  <c r="G113" i="1"/>
  <c r="F113" i="1" l="1"/>
  <c r="O107" i="1"/>
  <c r="O3" i="1" s="1"/>
</calcChain>
</file>

<file path=xl/sharedStrings.xml><?xml version="1.0" encoding="utf-8"?>
<sst xmlns="http://schemas.openxmlformats.org/spreadsheetml/2006/main" count="193" uniqueCount="157">
  <si>
    <t>x</t>
  </si>
  <si>
    <t>y</t>
  </si>
  <si>
    <t>Lake1</t>
  </si>
  <si>
    <t>Lake2</t>
  </si>
  <si>
    <t>Lake3</t>
  </si>
  <si>
    <t>Lake4</t>
  </si>
  <si>
    <t>Lake5</t>
  </si>
  <si>
    <t>Lake6</t>
  </si>
  <si>
    <t>Lake7</t>
  </si>
  <si>
    <t>Lake8</t>
  </si>
  <si>
    <t>Lake9</t>
  </si>
  <si>
    <t>Lake10</t>
  </si>
  <si>
    <t>Lake12</t>
  </si>
  <si>
    <t>Lake13</t>
  </si>
  <si>
    <t>Lake14</t>
  </si>
  <si>
    <t>Lake15</t>
  </si>
  <si>
    <t>lake16</t>
  </si>
  <si>
    <t>Lake17</t>
  </si>
  <si>
    <t>Lake18</t>
  </si>
  <si>
    <t>Lake19</t>
  </si>
  <si>
    <t>Lake20</t>
  </si>
  <si>
    <t>Lake 21</t>
  </si>
  <si>
    <t>Lake22</t>
  </si>
  <si>
    <t>Lake23</t>
  </si>
  <si>
    <t>lake24</t>
  </si>
  <si>
    <t>Lake 25</t>
  </si>
  <si>
    <t>Lake 26</t>
  </si>
  <si>
    <t>Lake 27</t>
  </si>
  <si>
    <t>Lake28</t>
  </si>
  <si>
    <t>Lake29</t>
  </si>
  <si>
    <t>Lake30</t>
  </si>
  <si>
    <t>Lake31</t>
  </si>
  <si>
    <t>Lake32</t>
  </si>
  <si>
    <t>Lake33</t>
  </si>
  <si>
    <t>lake34</t>
  </si>
  <si>
    <t>Lake35</t>
  </si>
  <si>
    <t>Lake36</t>
  </si>
  <si>
    <t>Lake37</t>
  </si>
  <si>
    <t>Lake38</t>
  </si>
  <si>
    <t>Lake39</t>
  </si>
  <si>
    <t>Lake40</t>
  </si>
  <si>
    <t>Lake41</t>
  </si>
  <si>
    <t>Lake42</t>
  </si>
  <si>
    <t>Lake43</t>
  </si>
  <si>
    <t>Lake44</t>
  </si>
  <si>
    <t>lake45</t>
  </si>
  <si>
    <t>Lake46</t>
  </si>
  <si>
    <t>Lake47</t>
  </si>
  <si>
    <t>Lake48</t>
  </si>
  <si>
    <t>Lake49</t>
  </si>
  <si>
    <t>lake50</t>
  </si>
  <si>
    <t>Lake51</t>
  </si>
  <si>
    <t>Lake52</t>
  </si>
  <si>
    <t>Lake53</t>
  </si>
  <si>
    <t>Lake54</t>
  </si>
  <si>
    <t>Lake55</t>
  </si>
  <si>
    <t>Lake56</t>
  </si>
  <si>
    <t>lake57</t>
  </si>
  <si>
    <t>Lake58</t>
  </si>
  <si>
    <t>Lake59</t>
  </si>
  <si>
    <t>Lake60</t>
  </si>
  <si>
    <t>Lake61</t>
  </si>
  <si>
    <t>Lake62</t>
  </si>
  <si>
    <t>Lake63</t>
  </si>
  <si>
    <t>Lake64</t>
  </si>
  <si>
    <t>Lake65</t>
  </si>
  <si>
    <t>Lake66</t>
  </si>
  <si>
    <t>Lake67</t>
  </si>
  <si>
    <t>lake68</t>
  </si>
  <si>
    <t>Lake69</t>
  </si>
  <si>
    <t>Lake70</t>
  </si>
  <si>
    <t>Lake71</t>
  </si>
  <si>
    <t>Lake72</t>
  </si>
  <si>
    <t>Lake73</t>
  </si>
  <si>
    <t>Lake74</t>
  </si>
  <si>
    <t>Lake75</t>
  </si>
  <si>
    <t>Lake76</t>
  </si>
  <si>
    <t>Lake77</t>
  </si>
  <si>
    <t>Lake78</t>
  </si>
  <si>
    <t>Lake79</t>
  </si>
  <si>
    <t>Lake80</t>
  </si>
  <si>
    <t>Lake81</t>
  </si>
  <si>
    <t>Lake82</t>
  </si>
  <si>
    <t>Lake83</t>
  </si>
  <si>
    <t>Lake84</t>
  </si>
  <si>
    <t>Lake85</t>
  </si>
  <si>
    <t>Lake86</t>
  </si>
  <si>
    <t>Lake87</t>
  </si>
  <si>
    <t>Lake88</t>
  </si>
  <si>
    <t>Lake89</t>
  </si>
  <si>
    <t>Lake90</t>
  </si>
  <si>
    <t>Lake91</t>
  </si>
  <si>
    <t>Lake92</t>
  </si>
  <si>
    <t>Lake93</t>
  </si>
  <si>
    <t>Lake94</t>
  </si>
  <si>
    <t>Lake95</t>
  </si>
  <si>
    <t>Lake96</t>
  </si>
  <si>
    <t>Lake97</t>
  </si>
  <si>
    <t>Lake98</t>
  </si>
  <si>
    <t>Lake99</t>
  </si>
  <si>
    <t>Lake100</t>
  </si>
  <si>
    <t>Lake101</t>
  </si>
  <si>
    <t>Lake102</t>
  </si>
  <si>
    <t>Lake11</t>
  </si>
  <si>
    <t>Soil Sampling</t>
  </si>
  <si>
    <t>rim</t>
  </si>
  <si>
    <t>ambient</t>
  </si>
  <si>
    <t>Coordinates of flooded fields</t>
  </si>
  <si>
    <t>Soil samples and N2O fluxes</t>
  </si>
  <si>
    <t xml:space="preserve">flooded </t>
  </si>
  <si>
    <r>
      <t>NO3 mg N g dw soil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</t>
    </r>
  </si>
  <si>
    <r>
      <t>N20 flux (ug N 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per hour)</t>
    </r>
  </si>
  <si>
    <t>Nitrate</t>
  </si>
  <si>
    <t>Water covered</t>
  </si>
  <si>
    <t>5 m rim</t>
  </si>
  <si>
    <t>Ambient</t>
  </si>
  <si>
    <t>Area</t>
  </si>
  <si>
    <t>Unit</t>
  </si>
  <si>
    <t>number of water bodies:</t>
  </si>
  <si>
    <t>mean</t>
  </si>
  <si>
    <t>m2</t>
  </si>
  <si>
    <t>std</t>
  </si>
  <si>
    <t>min</t>
  </si>
  <si>
    <t>max</t>
  </si>
  <si>
    <t>Area covered by ephemeral water bodies</t>
  </si>
  <si>
    <t xml:space="preserve"> km2</t>
  </si>
  <si>
    <t>Total area (agricultural land):</t>
  </si>
  <si>
    <t>% of agricultural land affected:</t>
  </si>
  <si>
    <t>%</t>
  </si>
  <si>
    <t>Rim area</t>
  </si>
  <si>
    <t>km2</t>
  </si>
  <si>
    <t>% of total area covered by the rim</t>
  </si>
  <si>
    <t>gN ha-1 d-1</t>
  </si>
  <si>
    <t>Average</t>
  </si>
  <si>
    <t>flodded</t>
  </si>
  <si>
    <t>Rim factor</t>
  </si>
  <si>
    <t>Standard dev</t>
  </si>
  <si>
    <t>Contribution of rim area</t>
  </si>
  <si>
    <t>fluxes</t>
  </si>
  <si>
    <t>time</t>
  </si>
  <si>
    <t>Totale</t>
  </si>
  <si>
    <t>Only the rim</t>
  </si>
  <si>
    <t>Only 80 times higher fluxes</t>
  </si>
  <si>
    <t>Only four times longer</t>
  </si>
  <si>
    <t>[0,2-0,3</t>
  </si>
  <si>
    <t>[80-140]</t>
  </si>
  <si>
    <t>[3-6]</t>
  </si>
  <si>
    <t>Max</t>
  </si>
  <si>
    <t xml:space="preserve">The importance of rims in the total N2O emission during the spring peak N2O emissions </t>
  </si>
  <si>
    <t>Emission factor</t>
  </si>
  <si>
    <t>Flus</t>
  </si>
  <si>
    <t>Time (2 months)</t>
  </si>
  <si>
    <t>hours</t>
  </si>
  <si>
    <t>Total</t>
  </si>
  <si>
    <t>ug</t>
  </si>
  <si>
    <t>ton N_N2O</t>
  </si>
  <si>
    <t>Using 3 at time scale=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</si>
</sst>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"/>
    <numFmt numFmtId="166" formatCode="0.000"/>
  </numFmts>
  <fonts count="5" x14ac:knownFonts="1"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9" fontId="4" fillId="0" borderId="0" xfId="0" applyNumberFormat="1" applyFont="1" applyAlignment="1">
      <alignment horizontal="left"/>
    </xf>
    <xf numFmtId="10" fontId="0" fillId="0" borderId="0" xfId="0" applyNumberFormat="1"/>
    <xf numFmtId="9" fontId="0" fillId="0" borderId="0" xfId="1" applyFont="1"/>
    <xf numFmtId="165" fontId="0" fillId="0" borderId="0" xfId="0" applyNumberFormat="1"/>
    <xf numFmtId="165" fontId="1" fillId="0" borderId="0" xfId="0" applyNumberFormat="1" applyFont="1"/>
    <xf numFmtId="1" fontId="0" fillId="0" borderId="0" xfId="0" applyNumberFormat="1"/>
    <xf numFmtId="166" fontId="0" fillId="0" borderId="0" xfId="0" applyNumberFormat="1"/>
    <xf numFmtId="1" fontId="0" fillId="3" borderId="0" xfId="0" applyNumberFormat="1" applyFill="1"/>
    <xf numFmtId="165" fontId="0" fillId="3" borderId="0" xfId="0" applyNumberFormat="1" applyFill="1"/>
    <xf numFmtId="166" fontId="0" fillId="4" borderId="0" xfId="0" applyNumberFormat="1" applyFill="1"/>
    <xf numFmtId="0" fontId="0" fillId="4" borderId="0" xfId="0" applyFill="1"/>
    <xf numFmtId="0" fontId="0" fillId="5" borderId="0" xfId="0" applyFill="1"/>
    <xf numFmtId="10" fontId="1" fillId="5" borderId="0" xfId="0" applyNumberFormat="1" applyFont="1" applyFill="1"/>
    <xf numFmtId="0" fontId="1" fillId="0" borderId="0" xfId="0" applyFont="1"/>
    <xf numFmtId="9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'Locations and soil samples'!$G$111:$G$113</c:f>
                <c:numCache>
                  <c:formatCode>General</c:formatCode>
                  <c:ptCount val="3"/>
                  <c:pt idx="0">
                    <c:v>9.5152681542981252</c:v>
                  </c:pt>
                  <c:pt idx="1">
                    <c:v>7.0575818887203159</c:v>
                  </c:pt>
                  <c:pt idx="2">
                    <c:v>23.709491543373964</c:v>
                  </c:pt>
                </c:numCache>
              </c:numRef>
            </c:plus>
            <c:minus>
              <c:numRef>
                <c:f>'Locations and soil samples'!$G$111:$G$113</c:f>
                <c:numCache>
                  <c:formatCode>General</c:formatCode>
                  <c:ptCount val="3"/>
                  <c:pt idx="0">
                    <c:v>9.5152681542981252</c:v>
                  </c:pt>
                  <c:pt idx="1">
                    <c:v>7.0575818887203159</c:v>
                  </c:pt>
                  <c:pt idx="2">
                    <c:v>23.709491543373964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'Locations and soil samples'!$E$111:$E$113</c:f>
              <c:strCache>
                <c:ptCount val="3"/>
                <c:pt idx="0">
                  <c:v>Water covered</c:v>
                </c:pt>
                <c:pt idx="1">
                  <c:v>5 m rim</c:v>
                </c:pt>
                <c:pt idx="2">
                  <c:v>Ambient</c:v>
                </c:pt>
              </c:strCache>
            </c:strRef>
          </c:cat>
          <c:val>
            <c:numRef>
              <c:f>'Locations and soil samples'!$F$111:$F$113</c:f>
              <c:numCache>
                <c:formatCode>General</c:formatCode>
                <c:ptCount val="3"/>
                <c:pt idx="0">
                  <c:v>15.100040857441126</c:v>
                </c:pt>
                <c:pt idx="1">
                  <c:v>37.994830908477212</c:v>
                </c:pt>
                <c:pt idx="2">
                  <c:v>46.035485508715652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E-4A4D-97FE-B960A175C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31576"/>
        <c:axId val="498669088"/>
      </c:lineChart>
      <c:catAx>
        <c:axId val="494231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669088"/>
        <c:crosses val="autoZero"/>
        <c:auto val="1"/>
        <c:lblAlgn val="ctr"/>
        <c:lblOffset val="100"/>
        <c:noMultiLvlLbl val="0"/>
      </c:catAx>
      <c:valAx>
        <c:axId val="49866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2315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Nitrous</a:t>
            </a:r>
            <a:r>
              <a:rPr lang="en-US" baseline="0"/>
              <a:t> oxide emissions vesus nitrate </a:t>
            </a:r>
            <a:endParaRPr lang="en-US"/>
          </a:p>
        </c:rich>
      </c:tx>
      <c:layout>
        <c:manualLayout>
          <c:xMode val="edge"/>
          <c:yMode val="edge"/>
          <c:x val="0.21455939421029033"/>
          <c:y val="3.3443258074622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Rim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2178402297958234"/>
                  <c:y val="0.47382649489822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'Locations and soil samples'!$N$6:$N$107</c:f>
              <c:numCache>
                <c:formatCode>0</c:formatCode>
                <c:ptCount val="102"/>
                <c:pt idx="0">
                  <c:v>28.458333333333332</c:v>
                </c:pt>
                <c:pt idx="1">
                  <c:v>39.875</c:v>
                </c:pt>
                <c:pt idx="2">
                  <c:v>28.708333333333332</c:v>
                </c:pt>
                <c:pt idx="3">
                  <c:v>33.183962555007774</c:v>
                </c:pt>
                <c:pt idx="4">
                  <c:v>37.436889566180035</c:v>
                </c:pt>
                <c:pt idx="5">
                  <c:v>33.082318844716283</c:v>
                </c:pt>
                <c:pt idx="6">
                  <c:v>36.587061488876536</c:v>
                </c:pt>
                <c:pt idx="7">
                  <c:v>30.434279060920023</c:v>
                </c:pt>
                <c:pt idx="8">
                  <c:v>27.648362037661951</c:v>
                </c:pt>
                <c:pt idx="9">
                  <c:v>39.488665716561833</c:v>
                </c:pt>
                <c:pt idx="10">
                  <c:v>30.444907119693056</c:v>
                </c:pt>
                <c:pt idx="11">
                  <c:v>37.235093868545626</c:v>
                </c:pt>
                <c:pt idx="12">
                  <c:v>38.242438261231712</c:v>
                </c:pt>
                <c:pt idx="13">
                  <c:v>36.951923054307706</c:v>
                </c:pt>
                <c:pt idx="14">
                  <c:v>30.674256107952676</c:v>
                </c:pt>
                <c:pt idx="15">
                  <c:v>30.074109594977291</c:v>
                </c:pt>
                <c:pt idx="16">
                  <c:v>36.001976178062655</c:v>
                </c:pt>
                <c:pt idx="17">
                  <c:v>40.351524157515428</c:v>
                </c:pt>
                <c:pt idx="18">
                  <c:v>39.272299803046366</c:v>
                </c:pt>
                <c:pt idx="19">
                  <c:v>39.736438548901127</c:v>
                </c:pt>
                <c:pt idx="20">
                  <c:v>40.92648527889196</c:v>
                </c:pt>
                <c:pt idx="21">
                  <c:v>46.968057537725194</c:v>
                </c:pt>
                <c:pt idx="22">
                  <c:v>46.082680438138773</c:v>
                </c:pt>
                <c:pt idx="23">
                  <c:v>41.896864605022166</c:v>
                </c:pt>
                <c:pt idx="24">
                  <c:v>39.843000830247568</c:v>
                </c:pt>
                <c:pt idx="25">
                  <c:v>47.358494463919357</c:v>
                </c:pt>
                <c:pt idx="26">
                  <c:v>47.685187324654606</c:v>
                </c:pt>
                <c:pt idx="27">
                  <c:v>43.375469615493706</c:v>
                </c:pt>
                <c:pt idx="28">
                  <c:v>40.527550394703262</c:v>
                </c:pt>
                <c:pt idx="29">
                  <c:v>41.688299158827483</c:v>
                </c:pt>
                <c:pt idx="30">
                  <c:v>46.860945583765904</c:v>
                </c:pt>
                <c:pt idx="31">
                  <c:v>42.431630902352566</c:v>
                </c:pt>
                <c:pt idx="32">
                  <c:v>39.086095442510917</c:v>
                </c:pt>
                <c:pt idx="33">
                  <c:v>36.588868923839392</c:v>
                </c:pt>
                <c:pt idx="34">
                  <c:v>38.406210515201131</c:v>
                </c:pt>
                <c:pt idx="35">
                  <c:v>36.947537465423174</c:v>
                </c:pt>
                <c:pt idx="36">
                  <c:v>31.169496462620895</c:v>
                </c:pt>
                <c:pt idx="37">
                  <c:v>44.79397777469196</c:v>
                </c:pt>
                <c:pt idx="38">
                  <c:v>31.372407775155708</c:v>
                </c:pt>
                <c:pt idx="39">
                  <c:v>28.591377725507723</c:v>
                </c:pt>
                <c:pt idx="40">
                  <c:v>38.888928479237904</c:v>
                </c:pt>
                <c:pt idx="41">
                  <c:v>32.914353737573173</c:v>
                </c:pt>
                <c:pt idx="42">
                  <c:v>35.571607265487948</c:v>
                </c:pt>
                <c:pt idx="43">
                  <c:v>30.126312052356678</c:v>
                </c:pt>
                <c:pt idx="44">
                  <c:v>26.786329215348815</c:v>
                </c:pt>
                <c:pt idx="45">
                  <c:v>39.283099635299436</c:v>
                </c:pt>
                <c:pt idx="46">
                  <c:v>29.860928120554821</c:v>
                </c:pt>
                <c:pt idx="47">
                  <c:v>36.959720859906923</c:v>
                </c:pt>
                <c:pt idx="48">
                  <c:v>38.078235666179829</c:v>
                </c:pt>
                <c:pt idx="49">
                  <c:v>36.69613394650888</c:v>
                </c:pt>
                <c:pt idx="50">
                  <c:v>30.006141370120066</c:v>
                </c:pt>
                <c:pt idx="51">
                  <c:v>29.393984481685095</c:v>
                </c:pt>
                <c:pt idx="52">
                  <c:v>35.70749549696378</c:v>
                </c:pt>
                <c:pt idx="53">
                  <c:v>40.315753186463887</c:v>
                </c:pt>
                <c:pt idx="54">
                  <c:v>39.215752693498978</c:v>
                </c:pt>
                <c:pt idx="55">
                  <c:v>39.634774066260498</c:v>
                </c:pt>
                <c:pt idx="56">
                  <c:v>40.922886411588067</c:v>
                </c:pt>
                <c:pt idx="57">
                  <c:v>47.326932771671089</c:v>
                </c:pt>
                <c:pt idx="58">
                  <c:v>46.352149014357906</c:v>
                </c:pt>
                <c:pt idx="59">
                  <c:v>41.929381226250349</c:v>
                </c:pt>
                <c:pt idx="60">
                  <c:v>39.764628679943471</c:v>
                </c:pt>
                <c:pt idx="61">
                  <c:v>47.753197736432838</c:v>
                </c:pt>
                <c:pt idx="62">
                  <c:v>48.112332571399541</c:v>
                </c:pt>
                <c:pt idx="63">
                  <c:v>43.531851316725351</c:v>
                </c:pt>
                <c:pt idx="64">
                  <c:v>40.533671193619121</c:v>
                </c:pt>
                <c:pt idx="65">
                  <c:v>41.720483689257811</c:v>
                </c:pt>
                <c:pt idx="66">
                  <c:v>47.260292482214673</c:v>
                </c:pt>
                <c:pt idx="67">
                  <c:v>42.534838967235011</c:v>
                </c:pt>
                <c:pt idx="68">
                  <c:v>38.962156768976165</c:v>
                </c:pt>
                <c:pt idx="69">
                  <c:v>36.295050355277141</c:v>
                </c:pt>
                <c:pt idx="70">
                  <c:v>38.293369044614444</c:v>
                </c:pt>
                <c:pt idx="71">
                  <c:v>36.723780238122941</c:v>
                </c:pt>
                <c:pt idx="72">
                  <c:v>30.565970959002311</c:v>
                </c:pt>
                <c:pt idx="73">
                  <c:v>45.049350500982179</c:v>
                </c:pt>
                <c:pt idx="74">
                  <c:v>30.795705954039573</c:v>
                </c:pt>
                <c:pt idx="75">
                  <c:v>27.807063097517283</c:v>
                </c:pt>
                <c:pt idx="76">
                  <c:v>38.925309735990389</c:v>
                </c:pt>
                <c:pt idx="77">
                  <c:v>32.478631049047976</c:v>
                </c:pt>
                <c:pt idx="78">
                  <c:v>35.330431437892834</c:v>
                </c:pt>
                <c:pt idx="79">
                  <c:v>29.505540808520333</c:v>
                </c:pt>
                <c:pt idx="80">
                  <c:v>25.910312050976518</c:v>
                </c:pt>
                <c:pt idx="81">
                  <c:v>39.376421568207981</c:v>
                </c:pt>
                <c:pt idx="82">
                  <c:v>29.248180910534263</c:v>
                </c:pt>
                <c:pt idx="83">
                  <c:v>36.82948156679533</c:v>
                </c:pt>
                <c:pt idx="84">
                  <c:v>38.099710023924303</c:v>
                </c:pt>
                <c:pt idx="85">
                  <c:v>36.556851415164608</c:v>
                </c:pt>
                <c:pt idx="86">
                  <c:v>29.388937701804338</c:v>
                </c:pt>
                <c:pt idx="87">
                  <c:v>28.762262367664224</c:v>
                </c:pt>
                <c:pt idx="88">
                  <c:v>35.540472809876597</c:v>
                </c:pt>
                <c:pt idx="89">
                  <c:v>40.468843353977242</c:v>
                </c:pt>
                <c:pt idx="90">
                  <c:v>39.347617677353576</c:v>
                </c:pt>
                <c:pt idx="91">
                  <c:v>39.702141768293245</c:v>
                </c:pt>
                <c:pt idx="92">
                  <c:v>41.113577057691721</c:v>
                </c:pt>
                <c:pt idx="93">
                  <c:v>47.959384335305209</c:v>
                </c:pt>
                <c:pt idx="94">
                  <c:v>46.871347454398169</c:v>
                </c:pt>
                <c:pt idx="95">
                  <c:v>42.161000227730668</c:v>
                </c:pt>
                <c:pt idx="96">
                  <c:v>39.862455460462634</c:v>
                </c:pt>
                <c:pt idx="97">
                  <c:v>48.430089727534664</c:v>
                </c:pt>
                <c:pt idx="98">
                  <c:v>48.83035422281543</c:v>
                </c:pt>
                <c:pt idx="99">
                  <c:v>43.918060381455099</c:v>
                </c:pt>
                <c:pt idx="100">
                  <c:v>40.739068952150198</c:v>
                </c:pt>
                <c:pt idx="101">
                  <c:v>41.952814496916993</c:v>
                </c:pt>
              </c:numCache>
            </c:numRef>
          </c:xVal>
          <c:yVal>
            <c:numRef>
              <c:f>'Locations and soil samples'!$Z$6:$Z$107</c:f>
              <c:numCache>
                <c:formatCode>0</c:formatCode>
                <c:ptCount val="102"/>
                <c:pt idx="0">
                  <c:v>635</c:v>
                </c:pt>
                <c:pt idx="1">
                  <c:v>516.66666666666663</c:v>
                </c:pt>
                <c:pt idx="2">
                  <c:v>593</c:v>
                </c:pt>
                <c:pt idx="3">
                  <c:v>573.66666666666663</c:v>
                </c:pt>
                <c:pt idx="4">
                  <c:v>635.66666666666663</c:v>
                </c:pt>
                <c:pt idx="5">
                  <c:v>603.33333333333337</c:v>
                </c:pt>
                <c:pt idx="6">
                  <c:v>654</c:v>
                </c:pt>
                <c:pt idx="7">
                  <c:v>536</c:v>
                </c:pt>
                <c:pt idx="8">
                  <c:v>494.66666666666669</c:v>
                </c:pt>
                <c:pt idx="9">
                  <c:v>644.33333333333337</c:v>
                </c:pt>
                <c:pt idx="10">
                  <c:v>532</c:v>
                </c:pt>
                <c:pt idx="11">
                  <c:v>673.66666666666663</c:v>
                </c:pt>
                <c:pt idx="12">
                  <c:v>643</c:v>
                </c:pt>
                <c:pt idx="13">
                  <c:v>690</c:v>
                </c:pt>
                <c:pt idx="14">
                  <c:v>547</c:v>
                </c:pt>
                <c:pt idx="15">
                  <c:v>526</c:v>
                </c:pt>
                <c:pt idx="16">
                  <c:v>592.66666666666663</c:v>
                </c:pt>
                <c:pt idx="17">
                  <c:v>700.33333333333337</c:v>
                </c:pt>
                <c:pt idx="18">
                  <c:v>710.33333333333337</c:v>
                </c:pt>
                <c:pt idx="19">
                  <c:v>731.33333333333337</c:v>
                </c:pt>
                <c:pt idx="20">
                  <c:v>742</c:v>
                </c:pt>
                <c:pt idx="21">
                  <c:v>866.33333333333337</c:v>
                </c:pt>
                <c:pt idx="22">
                  <c:v>873</c:v>
                </c:pt>
                <c:pt idx="23">
                  <c:v>818</c:v>
                </c:pt>
                <c:pt idx="24">
                  <c:v>748.66666666666663</c:v>
                </c:pt>
                <c:pt idx="25">
                  <c:v>866.66666666666663</c:v>
                </c:pt>
                <c:pt idx="26">
                  <c:v>891</c:v>
                </c:pt>
                <c:pt idx="27">
                  <c:v>848</c:v>
                </c:pt>
                <c:pt idx="28">
                  <c:v>762.66666666666663</c:v>
                </c:pt>
                <c:pt idx="29">
                  <c:v>768.66666666666663</c:v>
                </c:pt>
                <c:pt idx="30">
                  <c:v>853.66666666666663</c:v>
                </c:pt>
                <c:pt idx="31">
                  <c:v>800.66666666666663</c:v>
                </c:pt>
                <c:pt idx="32">
                  <c:v>743.66666666666663</c:v>
                </c:pt>
                <c:pt idx="33">
                  <c:v>665</c:v>
                </c:pt>
                <c:pt idx="34">
                  <c:v>680.66666666666663</c:v>
                </c:pt>
                <c:pt idx="35">
                  <c:v>651</c:v>
                </c:pt>
                <c:pt idx="36">
                  <c:v>558.33333333333337</c:v>
                </c:pt>
                <c:pt idx="37">
                  <c:v>767</c:v>
                </c:pt>
                <c:pt idx="38">
                  <c:v>550.5</c:v>
                </c:pt>
                <c:pt idx="39">
                  <c:v>531.16666666666663</c:v>
                </c:pt>
                <c:pt idx="40">
                  <c:v>593.16666666666663</c:v>
                </c:pt>
                <c:pt idx="41">
                  <c:v>560.83333333333337</c:v>
                </c:pt>
                <c:pt idx="42">
                  <c:v>611.5</c:v>
                </c:pt>
                <c:pt idx="43">
                  <c:v>493.5</c:v>
                </c:pt>
                <c:pt idx="44">
                  <c:v>452.16666666666669</c:v>
                </c:pt>
                <c:pt idx="45">
                  <c:v>601.83333333333337</c:v>
                </c:pt>
                <c:pt idx="46">
                  <c:v>489.5</c:v>
                </c:pt>
                <c:pt idx="47">
                  <c:v>631.16666666666663</c:v>
                </c:pt>
                <c:pt idx="48">
                  <c:v>600.5</c:v>
                </c:pt>
                <c:pt idx="49">
                  <c:v>647.5</c:v>
                </c:pt>
                <c:pt idx="50">
                  <c:v>504.5</c:v>
                </c:pt>
                <c:pt idx="51">
                  <c:v>483.5</c:v>
                </c:pt>
                <c:pt idx="52">
                  <c:v>550.16666666666663</c:v>
                </c:pt>
                <c:pt idx="53">
                  <c:v>657.83333333333337</c:v>
                </c:pt>
                <c:pt idx="54">
                  <c:v>667.83333333333337</c:v>
                </c:pt>
                <c:pt idx="55">
                  <c:v>688.83333333333337</c:v>
                </c:pt>
                <c:pt idx="56">
                  <c:v>699.5</c:v>
                </c:pt>
                <c:pt idx="57">
                  <c:v>823.83333333333337</c:v>
                </c:pt>
                <c:pt idx="58">
                  <c:v>830.5</c:v>
                </c:pt>
                <c:pt idx="59">
                  <c:v>775.5</c:v>
                </c:pt>
                <c:pt idx="60">
                  <c:v>706.16666666666663</c:v>
                </c:pt>
                <c:pt idx="61">
                  <c:v>824.16666666666663</c:v>
                </c:pt>
                <c:pt idx="62">
                  <c:v>848.5</c:v>
                </c:pt>
                <c:pt idx="63">
                  <c:v>805.5</c:v>
                </c:pt>
                <c:pt idx="64">
                  <c:v>720.16666666666663</c:v>
                </c:pt>
                <c:pt idx="65">
                  <c:v>726.16666666666663</c:v>
                </c:pt>
                <c:pt idx="66">
                  <c:v>811.16666666666663</c:v>
                </c:pt>
                <c:pt idx="67">
                  <c:v>758.16666666666663</c:v>
                </c:pt>
                <c:pt idx="68">
                  <c:v>701.16666666666663</c:v>
                </c:pt>
                <c:pt idx="69">
                  <c:v>622.5</c:v>
                </c:pt>
                <c:pt idx="70">
                  <c:v>638.16666666666663</c:v>
                </c:pt>
                <c:pt idx="71">
                  <c:v>608.5</c:v>
                </c:pt>
                <c:pt idx="72">
                  <c:v>515.83333333333337</c:v>
                </c:pt>
                <c:pt idx="73">
                  <c:v>724.5</c:v>
                </c:pt>
                <c:pt idx="74">
                  <c:v>508</c:v>
                </c:pt>
                <c:pt idx="75">
                  <c:v>488.66666666666669</c:v>
                </c:pt>
                <c:pt idx="76">
                  <c:v>550.66666666666663</c:v>
                </c:pt>
                <c:pt idx="77">
                  <c:v>518.33333333333337</c:v>
                </c:pt>
                <c:pt idx="78">
                  <c:v>569</c:v>
                </c:pt>
                <c:pt idx="79">
                  <c:v>451</c:v>
                </c:pt>
                <c:pt idx="80">
                  <c:v>409.66666666666669</c:v>
                </c:pt>
                <c:pt idx="81">
                  <c:v>559.33333333333337</c:v>
                </c:pt>
                <c:pt idx="82">
                  <c:v>447</c:v>
                </c:pt>
                <c:pt idx="83">
                  <c:v>588.66666666666663</c:v>
                </c:pt>
                <c:pt idx="84">
                  <c:v>558</c:v>
                </c:pt>
                <c:pt idx="85">
                  <c:v>605</c:v>
                </c:pt>
                <c:pt idx="86">
                  <c:v>462</c:v>
                </c:pt>
                <c:pt idx="87">
                  <c:v>441</c:v>
                </c:pt>
                <c:pt idx="88">
                  <c:v>507.66666666666669</c:v>
                </c:pt>
                <c:pt idx="89">
                  <c:v>615.33333333333337</c:v>
                </c:pt>
                <c:pt idx="90">
                  <c:v>625.33333333333337</c:v>
                </c:pt>
                <c:pt idx="91">
                  <c:v>646.33333333333337</c:v>
                </c:pt>
                <c:pt idx="92">
                  <c:v>657</c:v>
                </c:pt>
                <c:pt idx="93">
                  <c:v>781.33333333333337</c:v>
                </c:pt>
                <c:pt idx="94">
                  <c:v>788</c:v>
                </c:pt>
                <c:pt idx="95">
                  <c:v>733</c:v>
                </c:pt>
                <c:pt idx="96">
                  <c:v>663.66666666666663</c:v>
                </c:pt>
                <c:pt idx="97">
                  <c:v>781.66666666666663</c:v>
                </c:pt>
                <c:pt idx="98">
                  <c:v>806</c:v>
                </c:pt>
                <c:pt idx="99">
                  <c:v>763</c:v>
                </c:pt>
                <c:pt idx="100">
                  <c:v>677.66666666666663</c:v>
                </c:pt>
                <c:pt idx="101">
                  <c:v>683.66666666666663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84-4540-8CF2-6DA8961FB3F5}"/>
            </c:ext>
          </c:extLst>
        </c:ser>
        <c:ser>
          <c:idx val="1"/>
          <c:order val="1"/>
          <c:tx>
            <c:v>Flooded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'Locations and soil samples'!$M$6:$M$107</c:f>
              <c:numCache>
                <c:formatCode>0</c:formatCode>
                <c:ptCount val="102"/>
                <c:pt idx="0">
                  <c:v>18.166666666666668</c:v>
                </c:pt>
                <c:pt idx="1">
                  <c:v>7.375</c:v>
                </c:pt>
                <c:pt idx="2">
                  <c:v>18.416666666666668</c:v>
                </c:pt>
                <c:pt idx="3">
                  <c:v>15.429991087344028</c:v>
                </c:pt>
                <c:pt idx="4">
                  <c:v>10.622840818556147</c:v>
                </c:pt>
                <c:pt idx="5">
                  <c:v>5.2306511514217746</c:v>
                </c:pt>
                <c:pt idx="6">
                  <c:v>9.3429629456028476</c:v>
                </c:pt>
                <c:pt idx="7">
                  <c:v>24.842209492966617</c:v>
                </c:pt>
                <c:pt idx="8">
                  <c:v>15.693538045884724</c:v>
                </c:pt>
                <c:pt idx="9">
                  <c:v>10.860658204640124</c:v>
                </c:pt>
                <c:pt idx="10">
                  <c:v>3.3952616009971965</c:v>
                </c:pt>
                <c:pt idx="11">
                  <c:v>9.1159697148229544</c:v>
                </c:pt>
                <c:pt idx="12">
                  <c:v>17.447235712786679</c:v>
                </c:pt>
                <c:pt idx="13">
                  <c:v>12.860370131769374</c:v>
                </c:pt>
                <c:pt idx="14">
                  <c:v>9.0356038909572103</c:v>
                </c:pt>
                <c:pt idx="15">
                  <c:v>3.5291064685741396</c:v>
                </c:pt>
                <c:pt idx="16">
                  <c:v>13.042662800653822</c:v>
                </c:pt>
                <c:pt idx="17">
                  <c:v>19.545565019548391</c:v>
                </c:pt>
                <c:pt idx="18">
                  <c:v>9.0554150931434485</c:v>
                </c:pt>
                <c:pt idx="19">
                  <c:v>19.87225096183716</c:v>
                </c:pt>
                <c:pt idx="20">
                  <c:v>44.315014643620145</c:v>
                </c:pt>
                <c:pt idx="21">
                  <c:v>15.312216130641156</c:v>
                </c:pt>
                <c:pt idx="22">
                  <c:v>14.804522407355792</c:v>
                </c:pt>
                <c:pt idx="23">
                  <c:v>16.318594454894008</c:v>
                </c:pt>
                <c:pt idx="24">
                  <c:v>17.894655456136942</c:v>
                </c:pt>
                <c:pt idx="25">
                  <c:v>15.524154703254567</c:v>
                </c:pt>
                <c:pt idx="26">
                  <c:v>33.754221270556464</c:v>
                </c:pt>
                <c:pt idx="27">
                  <c:v>15.558885332440239</c:v>
                </c:pt>
                <c:pt idx="28">
                  <c:v>10.675155797902498</c:v>
                </c:pt>
                <c:pt idx="29">
                  <c:v>26.319267142258081</c:v>
                </c:pt>
                <c:pt idx="30">
                  <c:v>32.597007399723168</c:v>
                </c:pt>
                <c:pt idx="31">
                  <c:v>13.608434697924132</c:v>
                </c:pt>
                <c:pt idx="32">
                  <c:v>22.419017738421825</c:v>
                </c:pt>
                <c:pt idx="33">
                  <c:v>12.89291863890314</c:v>
                </c:pt>
                <c:pt idx="34">
                  <c:v>15.017188018519141</c:v>
                </c:pt>
                <c:pt idx="35">
                  <c:v>14.741666666666667</c:v>
                </c:pt>
                <c:pt idx="36">
                  <c:v>7.444515617913317</c:v>
                </c:pt>
                <c:pt idx="37">
                  <c:v>7.8832828086418196</c:v>
                </c:pt>
                <c:pt idx="38">
                  <c:v>43.214376909236229</c:v>
                </c:pt>
                <c:pt idx="39">
                  <c:v>25.421924378028177</c:v>
                </c:pt>
                <c:pt idx="40">
                  <c:v>19.603378480116088</c:v>
                </c:pt>
                <c:pt idx="41">
                  <c:v>9.6338832660829041</c:v>
                </c:pt>
                <c:pt idx="42">
                  <c:v>16.23291023902927</c:v>
                </c:pt>
                <c:pt idx="43">
                  <c:v>17.895833333333332</c:v>
                </c:pt>
                <c:pt idx="44">
                  <c:v>17.694890132037738</c:v>
                </c:pt>
                <c:pt idx="45">
                  <c:v>11.135051514818286</c:v>
                </c:pt>
                <c:pt idx="46">
                  <c:v>2.314163187684851</c:v>
                </c:pt>
                <c:pt idx="47">
                  <c:v>9.3222828672979681</c:v>
                </c:pt>
                <c:pt idx="48">
                  <c:v>18.953365536772804</c:v>
                </c:pt>
                <c:pt idx="49">
                  <c:v>13.501029291859917</c:v>
                </c:pt>
                <c:pt idx="50">
                  <c:v>9.3008840224702247</c:v>
                </c:pt>
                <c:pt idx="51">
                  <c:v>2.7346266756778186</c:v>
                </c:pt>
                <c:pt idx="52">
                  <c:v>13.750457832875718</c:v>
                </c:pt>
                <c:pt idx="53">
                  <c:v>22.183576999050075</c:v>
                </c:pt>
                <c:pt idx="54">
                  <c:v>9.5882397118279208</c:v>
                </c:pt>
                <c:pt idx="55">
                  <c:v>22.442848579060765</c:v>
                </c:pt>
                <c:pt idx="56">
                  <c:v>14.241666666666665</c:v>
                </c:pt>
                <c:pt idx="57">
                  <c:v>9.0566877098991174</c:v>
                </c:pt>
                <c:pt idx="58">
                  <c:v>7.9879304234266684</c:v>
                </c:pt>
                <c:pt idx="59">
                  <c:v>7.0996065879977932</c:v>
                </c:pt>
                <c:pt idx="60">
                  <c:v>9.5285699917027262</c:v>
                </c:pt>
                <c:pt idx="61">
                  <c:v>7.1892964233987655</c:v>
                </c:pt>
                <c:pt idx="62">
                  <c:v>17.369670775501341</c:v>
                </c:pt>
                <c:pt idx="63">
                  <c:v>7.8579863583377545</c:v>
                </c:pt>
                <c:pt idx="64">
                  <c:v>4.8643254999756405</c:v>
                </c:pt>
                <c:pt idx="65">
                  <c:v>13.715101840548366</c:v>
                </c:pt>
                <c:pt idx="66">
                  <c:v>16.547571109899597</c:v>
                </c:pt>
                <c:pt idx="67">
                  <c:v>6.5429342752058055</c:v>
                </c:pt>
                <c:pt idx="68">
                  <c:v>11.782952451020433</c:v>
                </c:pt>
                <c:pt idx="69">
                  <c:v>5.8024213569100995</c:v>
                </c:pt>
                <c:pt idx="70">
                  <c:v>7.5079360592125042</c:v>
                </c:pt>
                <c:pt idx="71">
                  <c:v>13.754166666666668</c:v>
                </c:pt>
                <c:pt idx="72">
                  <c:v>4.7289905466613202</c:v>
                </c:pt>
                <c:pt idx="73">
                  <c:v>5.2734644667917197</c:v>
                </c:pt>
                <c:pt idx="74">
                  <c:v>36.177628210660735</c:v>
                </c:pt>
                <c:pt idx="75">
                  <c:v>20.671804109529656</c:v>
                </c:pt>
                <c:pt idx="76">
                  <c:v>15.723125717183445</c:v>
                </c:pt>
                <c:pt idx="77">
                  <c:v>7.2211390288414803</c:v>
                </c:pt>
                <c:pt idx="78">
                  <c:v>13.18109712064401</c:v>
                </c:pt>
                <c:pt idx="79">
                  <c:v>40.534673693238005</c:v>
                </c:pt>
                <c:pt idx="80">
                  <c:v>24.732679339993279</c:v>
                </c:pt>
                <c:pt idx="81">
                  <c:v>16.636505150527565</c:v>
                </c:pt>
                <c:pt idx="82">
                  <c:v>3.3615364565257284</c:v>
                </c:pt>
                <c:pt idx="83">
                  <c:v>13.193073202782299</c:v>
                </c:pt>
                <c:pt idx="84">
                  <c:v>29.775708370517261</c:v>
                </c:pt>
                <c:pt idx="85">
                  <c:v>20.821303925715583</c:v>
                </c:pt>
                <c:pt idx="86">
                  <c:v>13.990297071719818</c:v>
                </c:pt>
                <c:pt idx="87">
                  <c:v>3.3192313088783503</c:v>
                </c:pt>
                <c:pt idx="88">
                  <c:v>21.350566418831104</c:v>
                </c:pt>
                <c:pt idx="89">
                  <c:v>35.47769147438084</c:v>
                </c:pt>
                <c:pt idx="90">
                  <c:v>14.952643644989545</c:v>
                </c:pt>
                <c:pt idx="91">
                  <c:v>36.065822863781555</c:v>
                </c:pt>
                <c:pt idx="92">
                  <c:v>15.895833333333334</c:v>
                </c:pt>
                <c:pt idx="93">
                  <c:v>12.864667214868112</c:v>
                </c:pt>
                <c:pt idx="94">
                  <c:v>11.000705413460631</c:v>
                </c:pt>
                <c:pt idx="95">
                  <c:v>8.7469583945751292</c:v>
                </c:pt>
                <c:pt idx="96">
                  <c:v>13.153395808331224</c:v>
                </c:pt>
                <c:pt idx="97">
                  <c:v>9.7516400235534686</c:v>
                </c:pt>
                <c:pt idx="98">
                  <c:v>23.194687192527905</c:v>
                </c:pt>
                <c:pt idx="99">
                  <c:v>10.522195608715871</c:v>
                </c:pt>
                <c:pt idx="100">
                  <c:v>6.351209793192794</c:v>
                </c:pt>
                <c:pt idx="101">
                  <c:v>15.799999999999999</c:v>
                </c:pt>
              </c:numCache>
            </c:numRef>
          </c:xVal>
          <c:yVal>
            <c:numRef>
              <c:f>'Locations and soil samples'!$Y$6:$Y$107</c:f>
              <c:numCache>
                <c:formatCode>0</c:formatCode>
                <c:ptCount val="102"/>
                <c:pt idx="0">
                  <c:v>10</c:v>
                </c:pt>
                <c:pt idx="1">
                  <c:v>39.333333333333336</c:v>
                </c:pt>
                <c:pt idx="2">
                  <c:v>135.66666666666666</c:v>
                </c:pt>
                <c:pt idx="3">
                  <c:v>114</c:v>
                </c:pt>
                <c:pt idx="4">
                  <c:v>96.666666666666671</c:v>
                </c:pt>
                <c:pt idx="5">
                  <c:v>36.333333333333336</c:v>
                </c:pt>
                <c:pt idx="6">
                  <c:v>59.666666666666664</c:v>
                </c:pt>
                <c:pt idx="7">
                  <c:v>140</c:v>
                </c:pt>
                <c:pt idx="8">
                  <c:v>119.66666666666667</c:v>
                </c:pt>
                <c:pt idx="9">
                  <c:v>86</c:v>
                </c:pt>
                <c:pt idx="10">
                  <c:v>20.333333333333332</c:v>
                </c:pt>
                <c:pt idx="11">
                  <c:v>48</c:v>
                </c:pt>
                <c:pt idx="12">
                  <c:v>75</c:v>
                </c:pt>
                <c:pt idx="13">
                  <c:v>78.333333333333329</c:v>
                </c:pt>
                <c:pt idx="14">
                  <c:v>52.333333333333336</c:v>
                </c:pt>
                <c:pt idx="15">
                  <c:v>17.666666666666668</c:v>
                </c:pt>
                <c:pt idx="16">
                  <c:v>53</c:v>
                </c:pt>
                <c:pt idx="17">
                  <c:v>82.333333333333329</c:v>
                </c:pt>
                <c:pt idx="18">
                  <c:v>49.333333333333336</c:v>
                </c:pt>
                <c:pt idx="19">
                  <c:v>94.333333333333329</c:v>
                </c:pt>
                <c:pt idx="20">
                  <c:v>194</c:v>
                </c:pt>
                <c:pt idx="21">
                  <c:v>89.666666666666671</c:v>
                </c:pt>
                <c:pt idx="22">
                  <c:v>77.666666666666671</c:v>
                </c:pt>
                <c:pt idx="23">
                  <c:v>54.666666666666664</c:v>
                </c:pt>
                <c:pt idx="24">
                  <c:v>77.333333333333329</c:v>
                </c:pt>
                <c:pt idx="25">
                  <c:v>61.666666666666664</c:v>
                </c:pt>
                <c:pt idx="26">
                  <c:v>136</c:v>
                </c:pt>
                <c:pt idx="27">
                  <c:v>68.666666666666671</c:v>
                </c:pt>
                <c:pt idx="28">
                  <c:v>50.333333333333336</c:v>
                </c:pt>
                <c:pt idx="29">
                  <c:v>75.666666666666671</c:v>
                </c:pt>
                <c:pt idx="30">
                  <c:v>119.33333333333333</c:v>
                </c:pt>
                <c:pt idx="31">
                  <c:v>56.666666666666664</c:v>
                </c:pt>
                <c:pt idx="32">
                  <c:v>78.333333333333329</c:v>
                </c:pt>
                <c:pt idx="33">
                  <c:v>38</c:v>
                </c:pt>
                <c:pt idx="34">
                  <c:v>52</c:v>
                </c:pt>
                <c:pt idx="35">
                  <c:v>157</c:v>
                </c:pt>
                <c:pt idx="36">
                  <c:v>56.333333333333336</c:v>
                </c:pt>
                <c:pt idx="37">
                  <c:v>67.666666666666671</c:v>
                </c:pt>
                <c:pt idx="38">
                  <c:v>259.83333333333331</c:v>
                </c:pt>
                <c:pt idx="39">
                  <c:v>216.5</c:v>
                </c:pt>
                <c:pt idx="40">
                  <c:v>181.83333333333334</c:v>
                </c:pt>
                <c:pt idx="41">
                  <c:v>61.166666666666664</c:v>
                </c:pt>
                <c:pt idx="42">
                  <c:v>107.83333333333333</c:v>
                </c:pt>
                <c:pt idx="43">
                  <c:v>268.5</c:v>
                </c:pt>
                <c:pt idx="44">
                  <c:v>227.83333333333334</c:v>
                </c:pt>
                <c:pt idx="45">
                  <c:v>160.5</c:v>
                </c:pt>
                <c:pt idx="46">
                  <c:v>29.166666666666668</c:v>
                </c:pt>
                <c:pt idx="47">
                  <c:v>84.5</c:v>
                </c:pt>
                <c:pt idx="48">
                  <c:v>138.5</c:v>
                </c:pt>
                <c:pt idx="49">
                  <c:v>145.16666666666666</c:v>
                </c:pt>
                <c:pt idx="50">
                  <c:v>93.166666666666671</c:v>
                </c:pt>
                <c:pt idx="51">
                  <c:v>23.833333333333332</c:v>
                </c:pt>
                <c:pt idx="52">
                  <c:v>94.5</c:v>
                </c:pt>
                <c:pt idx="53">
                  <c:v>153.16666666666666</c:v>
                </c:pt>
                <c:pt idx="54">
                  <c:v>87.166666666666671</c:v>
                </c:pt>
                <c:pt idx="55">
                  <c:v>177.16666666666666</c:v>
                </c:pt>
                <c:pt idx="56">
                  <c:v>376.5</c:v>
                </c:pt>
                <c:pt idx="57">
                  <c:v>167.83333333333334</c:v>
                </c:pt>
                <c:pt idx="58">
                  <c:v>143.83333333333334</c:v>
                </c:pt>
                <c:pt idx="59">
                  <c:v>97.833333333333329</c:v>
                </c:pt>
                <c:pt idx="60">
                  <c:v>143.16666666666666</c:v>
                </c:pt>
                <c:pt idx="61">
                  <c:v>111.83333333333333</c:v>
                </c:pt>
                <c:pt idx="62">
                  <c:v>260.5</c:v>
                </c:pt>
                <c:pt idx="63">
                  <c:v>125.83333333333333</c:v>
                </c:pt>
                <c:pt idx="64">
                  <c:v>89.166666666666671</c:v>
                </c:pt>
                <c:pt idx="65">
                  <c:v>139.83333333333334</c:v>
                </c:pt>
                <c:pt idx="66">
                  <c:v>227.16666666666666</c:v>
                </c:pt>
                <c:pt idx="67">
                  <c:v>101.83333333333333</c:v>
                </c:pt>
                <c:pt idx="68">
                  <c:v>145.16666666666666</c:v>
                </c:pt>
                <c:pt idx="69">
                  <c:v>64.5</c:v>
                </c:pt>
                <c:pt idx="70">
                  <c:v>92.5</c:v>
                </c:pt>
                <c:pt idx="71">
                  <c:v>302.5</c:v>
                </c:pt>
                <c:pt idx="72">
                  <c:v>101.16666666666667</c:v>
                </c:pt>
                <c:pt idx="73">
                  <c:v>123.83333333333333</c:v>
                </c:pt>
                <c:pt idx="74">
                  <c:v>508.16666666666669</c:v>
                </c:pt>
                <c:pt idx="75">
                  <c:v>421.5</c:v>
                </c:pt>
                <c:pt idx="76">
                  <c:v>352.16666666666669</c:v>
                </c:pt>
                <c:pt idx="77">
                  <c:v>110.83333333333333</c:v>
                </c:pt>
                <c:pt idx="78">
                  <c:v>204.16666666666666</c:v>
                </c:pt>
                <c:pt idx="79">
                  <c:v>525.5</c:v>
                </c:pt>
                <c:pt idx="80">
                  <c:v>444.16666666666669</c:v>
                </c:pt>
                <c:pt idx="81">
                  <c:v>309.5</c:v>
                </c:pt>
                <c:pt idx="82">
                  <c:v>46.833333333333336</c:v>
                </c:pt>
                <c:pt idx="83">
                  <c:v>157.5</c:v>
                </c:pt>
                <c:pt idx="84">
                  <c:v>265.5</c:v>
                </c:pt>
                <c:pt idx="85">
                  <c:v>278.83333333333331</c:v>
                </c:pt>
                <c:pt idx="86">
                  <c:v>174.83333333333334</c:v>
                </c:pt>
                <c:pt idx="87">
                  <c:v>36.166666666666664</c:v>
                </c:pt>
                <c:pt idx="88">
                  <c:v>177.5</c:v>
                </c:pt>
                <c:pt idx="89">
                  <c:v>294.83333333333331</c:v>
                </c:pt>
                <c:pt idx="90">
                  <c:v>162.83333333333334</c:v>
                </c:pt>
                <c:pt idx="91">
                  <c:v>342.83333333333331</c:v>
                </c:pt>
                <c:pt idx="92">
                  <c:v>741.5</c:v>
                </c:pt>
                <c:pt idx="93">
                  <c:v>324.16666666666669</c:v>
                </c:pt>
                <c:pt idx="94">
                  <c:v>276.16666666666669</c:v>
                </c:pt>
                <c:pt idx="95">
                  <c:v>184.16666666666666</c:v>
                </c:pt>
                <c:pt idx="96">
                  <c:v>274.83333333333331</c:v>
                </c:pt>
                <c:pt idx="97">
                  <c:v>212.16666666666666</c:v>
                </c:pt>
                <c:pt idx="98">
                  <c:v>509.5</c:v>
                </c:pt>
                <c:pt idx="99">
                  <c:v>240.16666666666666</c:v>
                </c:pt>
                <c:pt idx="100">
                  <c:v>166.83333333333334</c:v>
                </c:pt>
                <c:pt idx="101">
                  <c:v>268.16666666666669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84-4540-8CF2-6DA8961FB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048304"/>
        <c:axId val="410048632"/>
      </c:scatterChart>
      <c:valAx>
        <c:axId val="41004830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</a:t>
                </a:r>
                <a:r>
                  <a:rPr lang="en-US" baseline="0"/>
                  <a:t> (mg N kg</a:t>
                </a:r>
                <a:r>
                  <a:rPr lang="en-US" baseline="30000"/>
                  <a:t>-1</a:t>
                </a:r>
                <a:r>
                  <a:rPr lang="en-US" baseline="0"/>
                  <a:t> dry soil)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048632"/>
        <c:crosses val="autoZero"/>
        <c:crossBetween val="midCat"/>
      </c:valAx>
      <c:valAx>
        <c:axId val="4100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</a:t>
                </a:r>
                <a:r>
                  <a:rPr lang="en-US" baseline="-25000"/>
                  <a:t>2</a:t>
                </a:r>
                <a:r>
                  <a:rPr lang="en-US"/>
                  <a:t>0 flux (ug N m</a:t>
                </a:r>
                <a:r>
                  <a:rPr lang="en-US" baseline="30000"/>
                  <a:t>-2</a:t>
                </a:r>
                <a:r>
                  <a:rPr lang="en-US"/>
                  <a:t> per hour)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04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68284980420229E-2"/>
          <c:y val="4.2575380824133813E-2"/>
          <c:w val="0.64992648111499429"/>
          <c:h val="0.78556210017008821"/>
        </c:manualLayout>
      </c:layout>
      <c:scatterChart>
        <c:scatterStyle val="lineMarker"/>
        <c:varyColors val="0"/>
        <c:ser>
          <c:idx val="0"/>
          <c:order val="0"/>
          <c:tx>
            <c:v>Ambient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9182083265862906E-2"/>
                  <c:y val="0.299119922955402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'Locations and soil samples'!$O$6:$O$107</c:f>
              <c:numCache>
                <c:formatCode>0</c:formatCode>
                <c:ptCount val="102"/>
                <c:pt idx="0">
                  <c:v>25.729166666666668</c:v>
                </c:pt>
                <c:pt idx="1">
                  <c:v>44.166666666666664</c:v>
                </c:pt>
                <c:pt idx="2">
                  <c:v>33.229166666666664</c:v>
                </c:pt>
                <c:pt idx="3">
                  <c:v>20.02695305029642</c:v>
                </c:pt>
                <c:pt idx="4">
                  <c:v>11.914726349562244</c:v>
                </c:pt>
                <c:pt idx="5">
                  <c:v>36.492353738297304</c:v>
                </c:pt>
                <c:pt idx="6">
                  <c:v>25.379896385824775</c:v>
                </c:pt>
                <c:pt idx="7">
                  <c:v>21.676412964922132</c:v>
                </c:pt>
                <c:pt idx="8">
                  <c:v>36.353473112736573</c:v>
                </c:pt>
                <c:pt idx="9">
                  <c:v>33.296496096885789</c:v>
                </c:pt>
                <c:pt idx="10">
                  <c:v>25.909232184480441</c:v>
                </c:pt>
                <c:pt idx="11">
                  <c:v>28.18591869596554</c:v>
                </c:pt>
                <c:pt idx="12">
                  <c:v>29.177140467000431</c:v>
                </c:pt>
                <c:pt idx="13">
                  <c:v>48.989448869233115</c:v>
                </c:pt>
                <c:pt idx="14">
                  <c:v>27.582174582195734</c:v>
                </c:pt>
                <c:pt idx="15">
                  <c:v>29.406470088762145</c:v>
                </c:pt>
                <c:pt idx="16">
                  <c:v>61.228121037582206</c:v>
                </c:pt>
                <c:pt idx="17">
                  <c:v>35.611624079469699</c:v>
                </c:pt>
                <c:pt idx="18">
                  <c:v>46.296725517542889</c:v>
                </c:pt>
                <c:pt idx="19">
                  <c:v>43.903006698186907</c:v>
                </c:pt>
                <c:pt idx="20">
                  <c:v>33.789453636859669</c:v>
                </c:pt>
                <c:pt idx="21">
                  <c:v>42.537325779265394</c:v>
                </c:pt>
                <c:pt idx="22">
                  <c:v>32.792923349296437</c:v>
                </c:pt>
                <c:pt idx="23">
                  <c:v>37.953547247252629</c:v>
                </c:pt>
                <c:pt idx="24">
                  <c:v>28.071195967781605</c:v>
                </c:pt>
                <c:pt idx="25">
                  <c:v>33.22476838098607</c:v>
                </c:pt>
                <c:pt idx="26">
                  <c:v>25.842695001790492</c:v>
                </c:pt>
                <c:pt idx="27">
                  <c:v>47.678159688924687</c:v>
                </c:pt>
                <c:pt idx="28">
                  <c:v>36.391364662239809</c:v>
                </c:pt>
                <c:pt idx="29">
                  <c:v>26.032025733194043</c:v>
                </c:pt>
                <c:pt idx="30">
                  <c:v>47.727872284351349</c:v>
                </c:pt>
                <c:pt idx="31">
                  <c:v>43.540664546722155</c:v>
                </c:pt>
                <c:pt idx="32">
                  <c:v>50.07910422916683</c:v>
                </c:pt>
                <c:pt idx="33">
                  <c:v>26.485214533478672</c:v>
                </c:pt>
                <c:pt idx="34">
                  <c:v>29.92148356273459</c:v>
                </c:pt>
                <c:pt idx="35">
                  <c:v>40.567413840426582</c:v>
                </c:pt>
                <c:pt idx="36">
                  <c:v>35.87168225674305</c:v>
                </c:pt>
                <c:pt idx="37">
                  <c:v>35.654334816605036</c:v>
                </c:pt>
                <c:pt idx="38">
                  <c:v>20.79376076644613</c:v>
                </c:pt>
                <c:pt idx="39">
                  <c:v>37.154403254874325</c:v>
                </c:pt>
                <c:pt idx="40">
                  <c:v>22.652719576014572</c:v>
                </c:pt>
                <c:pt idx="41">
                  <c:v>64.209991227455319</c:v>
                </c:pt>
                <c:pt idx="42">
                  <c:v>45.83297846634688</c:v>
                </c:pt>
                <c:pt idx="43">
                  <c:v>39.629937192527194</c:v>
                </c:pt>
                <c:pt idx="44">
                  <c:v>61.238297944084103</c:v>
                </c:pt>
                <c:pt idx="45">
                  <c:v>57.547643093886997</c:v>
                </c:pt>
                <c:pt idx="46">
                  <c:v>47.281171443542199</c:v>
                </c:pt>
                <c:pt idx="47">
                  <c:v>48.780348006222447</c:v>
                </c:pt>
                <c:pt idx="48">
                  <c:v>50.284601436899095</c:v>
                </c:pt>
                <c:pt idx="49">
                  <c:v>80.194990944132385</c:v>
                </c:pt>
                <c:pt idx="50">
                  <c:v>47.749400998117373</c:v>
                </c:pt>
                <c:pt idx="51">
                  <c:v>39.197053096569796</c:v>
                </c:pt>
                <c:pt idx="52">
                  <c:v>28.593061200512853</c:v>
                </c:pt>
                <c:pt idx="53">
                  <c:v>58.745438845864385</c:v>
                </c:pt>
                <c:pt idx="54">
                  <c:v>76.104454167678924</c:v>
                </c:pt>
                <c:pt idx="55">
                  <c:v>70.552634251235688</c:v>
                </c:pt>
                <c:pt idx="56">
                  <c:v>58.176129102851995</c:v>
                </c:pt>
                <c:pt idx="57">
                  <c:v>69.063198019367746</c:v>
                </c:pt>
                <c:pt idx="58">
                  <c:v>52.486132558698635</c:v>
                </c:pt>
                <c:pt idx="59">
                  <c:v>62.110938842735322</c:v>
                </c:pt>
                <c:pt idx="60">
                  <c:v>47.436232974007972</c:v>
                </c:pt>
                <c:pt idx="61">
                  <c:v>53.276192189951672</c:v>
                </c:pt>
                <c:pt idx="62">
                  <c:v>45.692728228374136</c:v>
                </c:pt>
                <c:pt idx="63">
                  <c:v>74.626779246442965</c:v>
                </c:pt>
                <c:pt idx="64">
                  <c:v>58.565059490647933</c:v>
                </c:pt>
                <c:pt idx="65">
                  <c:v>45.25085707130976</c:v>
                </c:pt>
                <c:pt idx="66">
                  <c:v>46.684808481657967</c:v>
                </c:pt>
                <c:pt idx="67">
                  <c:v>38.808871715823507</c:v>
                </c:pt>
                <c:pt idx="68">
                  <c:v>77.037373663758032</c:v>
                </c:pt>
                <c:pt idx="69">
                  <c:v>48.436247869128003</c:v>
                </c:pt>
                <c:pt idx="70">
                  <c:v>53.350656194413887</c:v>
                </c:pt>
                <c:pt idx="71">
                  <c:v>69.228946843167762</c:v>
                </c:pt>
                <c:pt idx="72">
                  <c:v>60.36798613436531</c:v>
                </c:pt>
                <c:pt idx="73">
                  <c:v>59.056489779135823</c:v>
                </c:pt>
                <c:pt idx="74">
                  <c:v>31.325478867823506</c:v>
                </c:pt>
                <c:pt idx="75">
                  <c:v>61.407020690136541</c:v>
                </c:pt>
                <c:pt idx="76">
                  <c:v>41.762953624479167</c:v>
                </c:pt>
                <c:pt idx="77">
                  <c:v>28.677227237869062</c:v>
                </c:pt>
                <c:pt idx="78">
                  <c:v>72.657914326685216</c:v>
                </c:pt>
                <c:pt idx="79">
                  <c:v>63.637778192883161</c:v>
                </c:pt>
                <c:pt idx="80">
                  <c:v>62.059415732289175</c:v>
                </c:pt>
                <c:pt idx="81">
                  <c:v>45.998221357733939</c:v>
                </c:pt>
                <c:pt idx="82">
                  <c:v>53.413221876418724</c:v>
                </c:pt>
                <c:pt idx="83">
                  <c:v>74.899417793452756</c:v>
                </c:pt>
                <c:pt idx="84">
                  <c:v>77.105669611849308</c:v>
                </c:pt>
                <c:pt idx="85">
                  <c:v>58.288441454253892</c:v>
                </c:pt>
                <c:pt idx="86">
                  <c:v>73.678686587499868</c:v>
                </c:pt>
                <c:pt idx="87">
                  <c:v>79.434494470347019</c:v>
                </c:pt>
                <c:pt idx="88">
                  <c:v>40.348331338300291</c:v>
                </c:pt>
                <c:pt idx="89">
                  <c:v>87.755068409179032</c:v>
                </c:pt>
                <c:pt idx="90">
                  <c:v>44.07794577321534</c:v>
                </c:pt>
                <c:pt idx="91">
                  <c:v>30.866630088778773</c:v>
                </c:pt>
                <c:pt idx="92">
                  <c:v>87.606096942167028</c:v>
                </c:pt>
                <c:pt idx="93">
                  <c:v>30.155036064159344</c:v>
                </c:pt>
                <c:pt idx="94">
                  <c:v>77.883058158818997</c:v>
                </c:pt>
                <c:pt idx="95">
                  <c:v>91.677114862071519</c:v>
                </c:pt>
                <c:pt idx="96">
                  <c:v>21.883813418790009</c:v>
                </c:pt>
                <c:pt idx="97">
                  <c:v>23.758778561900129</c:v>
                </c:pt>
                <c:pt idx="98">
                  <c:v>21.293168957561111</c:v>
                </c:pt>
                <c:pt idx="99">
                  <c:v>32.124859527737243</c:v>
                </c:pt>
                <c:pt idx="100">
                  <c:v>25.872980777432037</c:v>
                </c:pt>
                <c:pt idx="101">
                  <c:v>21.055779430143613</c:v>
                </c:pt>
              </c:numCache>
            </c:numRef>
          </c:xVal>
          <c:yVal>
            <c:numRef>
              <c:f>'Locations and soil samples'!$AA$6:$AA$107</c:f>
              <c:numCache>
                <c:formatCode>0</c:formatCode>
                <c:ptCount val="102"/>
                <c:pt idx="0">
                  <c:v>6.6333333333333329</c:v>
                </c:pt>
                <c:pt idx="1">
                  <c:v>7.7</c:v>
                </c:pt>
                <c:pt idx="2">
                  <c:v>9.0333333333333332</c:v>
                </c:pt>
                <c:pt idx="3">
                  <c:v>4.8666666666666663</c:v>
                </c:pt>
                <c:pt idx="4">
                  <c:v>2.5666666666666669</c:v>
                </c:pt>
                <c:pt idx="5">
                  <c:v>6.2333333333333334</c:v>
                </c:pt>
                <c:pt idx="6">
                  <c:v>4.833333333333333</c:v>
                </c:pt>
                <c:pt idx="7">
                  <c:v>4.8999999999999995</c:v>
                </c:pt>
                <c:pt idx="8">
                  <c:v>6.3666666666666671</c:v>
                </c:pt>
                <c:pt idx="9">
                  <c:v>6.6000000000000005</c:v>
                </c:pt>
                <c:pt idx="10">
                  <c:v>5.5</c:v>
                </c:pt>
                <c:pt idx="11">
                  <c:v>5.333333333333333</c:v>
                </c:pt>
                <c:pt idx="12">
                  <c:v>5.5</c:v>
                </c:pt>
                <c:pt idx="13">
                  <c:v>9.2333333333333325</c:v>
                </c:pt>
                <c:pt idx="14">
                  <c:v>5.7333333333333343</c:v>
                </c:pt>
                <c:pt idx="15">
                  <c:v>6.2333333333333334</c:v>
                </c:pt>
                <c:pt idx="16">
                  <c:v>10.333333333333334</c:v>
                </c:pt>
                <c:pt idx="17">
                  <c:v>7.4333333333333327</c:v>
                </c:pt>
                <c:pt idx="18">
                  <c:v>9.6</c:v>
                </c:pt>
                <c:pt idx="19">
                  <c:v>7.8666666666666671</c:v>
                </c:pt>
                <c:pt idx="20">
                  <c:v>7.1333333333333329</c:v>
                </c:pt>
                <c:pt idx="21">
                  <c:v>7.8</c:v>
                </c:pt>
                <c:pt idx="22">
                  <c:v>6.3000000000000007</c:v>
                </c:pt>
                <c:pt idx="23">
                  <c:v>7.1333333333333329</c:v>
                </c:pt>
                <c:pt idx="24">
                  <c:v>4.9000000000000004</c:v>
                </c:pt>
                <c:pt idx="25">
                  <c:v>6.1333333333333329</c:v>
                </c:pt>
                <c:pt idx="26">
                  <c:v>4.2</c:v>
                </c:pt>
                <c:pt idx="27">
                  <c:v>7.9333333333333327</c:v>
                </c:pt>
                <c:pt idx="28">
                  <c:v>6.2666666666666666</c:v>
                </c:pt>
                <c:pt idx="29">
                  <c:v>5.0333333333333341</c:v>
                </c:pt>
                <c:pt idx="30">
                  <c:v>6.7333333333333343</c:v>
                </c:pt>
                <c:pt idx="31">
                  <c:v>13.166666666666666</c:v>
                </c:pt>
                <c:pt idx="32">
                  <c:v>9.5000000000000018</c:v>
                </c:pt>
                <c:pt idx="33">
                  <c:v>4.8666666666666671</c:v>
                </c:pt>
                <c:pt idx="34">
                  <c:v>3.9666666666666663</c:v>
                </c:pt>
                <c:pt idx="35">
                  <c:v>5.5</c:v>
                </c:pt>
                <c:pt idx="36">
                  <c:v>5.5</c:v>
                </c:pt>
                <c:pt idx="37">
                  <c:v>5.4333333333333327</c:v>
                </c:pt>
                <c:pt idx="38">
                  <c:v>10.533333333333333</c:v>
                </c:pt>
                <c:pt idx="39">
                  <c:v>6.3666666666666671</c:v>
                </c:pt>
                <c:pt idx="40">
                  <c:v>4.0666666666666664</c:v>
                </c:pt>
                <c:pt idx="41">
                  <c:v>7.7333333333333334</c:v>
                </c:pt>
                <c:pt idx="42">
                  <c:v>6.333333333333333</c:v>
                </c:pt>
                <c:pt idx="43">
                  <c:v>6.3999999999999995</c:v>
                </c:pt>
                <c:pt idx="44">
                  <c:v>7.8666666666666671</c:v>
                </c:pt>
                <c:pt idx="45">
                  <c:v>8.1</c:v>
                </c:pt>
                <c:pt idx="46">
                  <c:v>7</c:v>
                </c:pt>
                <c:pt idx="47">
                  <c:v>6.833333333333333</c:v>
                </c:pt>
                <c:pt idx="48">
                  <c:v>7</c:v>
                </c:pt>
                <c:pt idx="49">
                  <c:v>10.733333333333334</c:v>
                </c:pt>
                <c:pt idx="50">
                  <c:v>7.2333333333333334</c:v>
                </c:pt>
                <c:pt idx="51">
                  <c:v>7.7333333333333334</c:v>
                </c:pt>
                <c:pt idx="52">
                  <c:v>11.833333333333334</c:v>
                </c:pt>
                <c:pt idx="53">
                  <c:v>8.9333333333333318</c:v>
                </c:pt>
                <c:pt idx="54">
                  <c:v>11.1</c:v>
                </c:pt>
                <c:pt idx="55">
                  <c:v>9.3666666666666671</c:v>
                </c:pt>
                <c:pt idx="56">
                  <c:v>8.6333333333333329</c:v>
                </c:pt>
                <c:pt idx="57">
                  <c:v>9.2999999999999989</c:v>
                </c:pt>
                <c:pt idx="58">
                  <c:v>7.8000000000000007</c:v>
                </c:pt>
                <c:pt idx="59">
                  <c:v>8.6333333333333329</c:v>
                </c:pt>
                <c:pt idx="60">
                  <c:v>6.4000000000000012</c:v>
                </c:pt>
                <c:pt idx="61">
                  <c:v>7.6333333333333329</c:v>
                </c:pt>
                <c:pt idx="62">
                  <c:v>5.7</c:v>
                </c:pt>
                <c:pt idx="63">
                  <c:v>9.4333333333333318</c:v>
                </c:pt>
                <c:pt idx="64">
                  <c:v>7.7666666666666666</c:v>
                </c:pt>
                <c:pt idx="65">
                  <c:v>6.5333333333333323</c:v>
                </c:pt>
                <c:pt idx="66">
                  <c:v>8.2333333333333343</c:v>
                </c:pt>
                <c:pt idx="67">
                  <c:v>14.666666666666666</c:v>
                </c:pt>
                <c:pt idx="68">
                  <c:v>11</c:v>
                </c:pt>
                <c:pt idx="69">
                  <c:v>6.3666666666666671</c:v>
                </c:pt>
                <c:pt idx="70">
                  <c:v>5.4666666666666659</c:v>
                </c:pt>
                <c:pt idx="71">
                  <c:v>7</c:v>
                </c:pt>
                <c:pt idx="72">
                  <c:v>7</c:v>
                </c:pt>
                <c:pt idx="73">
                  <c:v>6.9333333333333327</c:v>
                </c:pt>
                <c:pt idx="74">
                  <c:v>12.033333333333331</c:v>
                </c:pt>
                <c:pt idx="75">
                  <c:v>7.8666666666666671</c:v>
                </c:pt>
                <c:pt idx="76">
                  <c:v>5.5666666666666664</c:v>
                </c:pt>
                <c:pt idx="77">
                  <c:v>9.2333333333333325</c:v>
                </c:pt>
                <c:pt idx="78">
                  <c:v>7.833333333333333</c:v>
                </c:pt>
                <c:pt idx="79">
                  <c:v>7.8999999999999995</c:v>
                </c:pt>
                <c:pt idx="80">
                  <c:v>9.3666666666666671</c:v>
                </c:pt>
                <c:pt idx="81">
                  <c:v>9.6</c:v>
                </c:pt>
                <c:pt idx="82">
                  <c:v>8.5</c:v>
                </c:pt>
                <c:pt idx="83">
                  <c:v>8.3333333333333339</c:v>
                </c:pt>
                <c:pt idx="84">
                  <c:v>8.5</c:v>
                </c:pt>
                <c:pt idx="85">
                  <c:v>12.233333333333334</c:v>
                </c:pt>
                <c:pt idx="86">
                  <c:v>8.7333333333333325</c:v>
                </c:pt>
                <c:pt idx="87">
                  <c:v>9.2333333333333325</c:v>
                </c:pt>
                <c:pt idx="88">
                  <c:v>13.333333333333334</c:v>
                </c:pt>
                <c:pt idx="89">
                  <c:v>10.433333333333332</c:v>
                </c:pt>
                <c:pt idx="90">
                  <c:v>12.6</c:v>
                </c:pt>
                <c:pt idx="91">
                  <c:v>10.866666666666667</c:v>
                </c:pt>
                <c:pt idx="92">
                  <c:v>10.133333333333333</c:v>
                </c:pt>
                <c:pt idx="93">
                  <c:v>10.799999999999999</c:v>
                </c:pt>
                <c:pt idx="94">
                  <c:v>9.3000000000000007</c:v>
                </c:pt>
                <c:pt idx="95">
                  <c:v>10.133333333333333</c:v>
                </c:pt>
                <c:pt idx="96">
                  <c:v>7.9000000000000012</c:v>
                </c:pt>
                <c:pt idx="97">
                  <c:v>9.1333333333333329</c:v>
                </c:pt>
                <c:pt idx="98">
                  <c:v>7.2</c:v>
                </c:pt>
                <c:pt idx="99">
                  <c:v>10.933333333333332</c:v>
                </c:pt>
                <c:pt idx="100">
                  <c:v>9.2666666666666675</c:v>
                </c:pt>
                <c:pt idx="101">
                  <c:v>8.0333333333333332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01-4212-9664-BCABF584A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048304"/>
        <c:axId val="410048632"/>
      </c:scatterChart>
      <c:valAx>
        <c:axId val="41004830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</a:t>
                </a:r>
                <a:r>
                  <a:rPr lang="en-US" baseline="0"/>
                  <a:t> (mg N kg</a:t>
                </a:r>
                <a:r>
                  <a:rPr lang="en-US" baseline="30000"/>
                  <a:t>-1</a:t>
                </a:r>
                <a:r>
                  <a:rPr lang="en-US" baseline="0"/>
                  <a:t> dry soil)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048632"/>
        <c:crosses val="autoZero"/>
        <c:crossBetween val="midCat"/>
      </c:valAx>
      <c:valAx>
        <c:axId val="4100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</a:t>
                </a:r>
                <a:r>
                  <a:rPr lang="en-US" baseline="-25000"/>
                  <a:t>2</a:t>
                </a:r>
                <a:r>
                  <a:rPr lang="en-US"/>
                  <a:t>0 flux (ug N m</a:t>
                </a:r>
                <a:r>
                  <a:rPr lang="en-US" baseline="30000"/>
                  <a:t>-2</a:t>
                </a:r>
                <a:r>
                  <a:rPr lang="en-US"/>
                  <a:t> per hour)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04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clusteredColumn" uniqueId="{16293360-2296-4638-A64D-8DC378F2FE9B}">
          <cx:spPr>
            <a:solidFill>
              <a:schemeClr val="accent1">
                <a:lumMod val="50000"/>
              </a:schemeClr>
            </a:solidFill>
          </cx:spPr>
          <cx:dataId val="0"/>
          <cx:layoutPr>
            <cx:binning intervalClosed="r">
              <cx:binSize val="25"/>
            </cx:binning>
          </cx:layoutPr>
        </cx:series>
      </cx:plotAreaRegion>
      <cx:axis id="0">
        <cx:catScaling gapWidth="1.44000006"/>
        <cx:title/>
        <cx:tickLabels/>
      </cx:axis>
      <cx:axis id="1">
        <cx:valScaling max="20"/>
        <cx:title/>
        <cx:tickLabels/>
      </cx:axis>
    </cx:plotArea>
  </cx:chart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plotArea>
      <cx:plotAreaRegion>
        <cx:series layoutId="clusteredColumn" uniqueId="{9C8FA5A3-DC0E-4D54-ABF9-0C3F3AFCDE72}" formatIdx="0">
          <cx:dataId val="0"/>
          <cx:layoutPr>
            <cx:binning intervalClosed="r">
              <cx:binSize val="25"/>
            </cx:binning>
          </cx:layoutPr>
        </cx:series>
      </cx:plotAreaRegion>
      <cx:axis id="0">
        <cx:catScaling gapWidth="0.810000002"/>
        <cx:title/>
        <cx:tickLabels/>
      </cx:axis>
      <cx:axis id="1">
        <cx:valScaling max="20"/>
        <cx:title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plotArea>
      <cx:plotAreaRegion>
        <cx:series layoutId="clusteredColumn" uniqueId="{CB07C903-0F9D-4D16-9C82-CA9C3E3CA576}">
          <cx:spPr>
            <a:solidFill>
              <a:schemeClr val="accent1">
                <a:lumMod val="40000"/>
                <a:lumOff val="60000"/>
              </a:schemeClr>
            </a:solidFill>
          </cx:spPr>
          <cx:dataId val="0"/>
          <cx:layoutPr>
            <cx:binning intervalClosed="r">
              <cx:binSize val="1"/>
            </cx:binning>
          </cx:layoutPr>
        </cx:series>
      </cx:plotAreaRegion>
      <cx:axis id="0">
        <cx:catScaling gapWidth="2.8599999"/>
        <cx:title/>
        <cx:tickLabels/>
      </cx:axis>
      <cx:axis id="1">
        <cx:valScaling max="20"/>
        <cx:title/>
        <cx:majorTickMarks type="out"/>
        <cx:tickLabels/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965199</xdr:colOff>
      <xdr:row>46</xdr:row>
      <xdr:rowOff>28575</xdr:rowOff>
    </xdr:from>
    <xdr:to>
      <xdr:col>36</xdr:col>
      <xdr:colOff>898524</xdr:colOff>
      <xdr:row>63</xdr:row>
      <xdr:rowOff>73025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1019175</xdr:colOff>
      <xdr:row>24</xdr:row>
      <xdr:rowOff>28575</xdr:rowOff>
    </xdr:from>
    <xdr:to>
      <xdr:col>35</xdr:col>
      <xdr:colOff>635000</xdr:colOff>
      <xdr:row>41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29</xdr:col>
      <xdr:colOff>1041400</xdr:colOff>
      <xdr:row>24</xdr:row>
      <xdr:rowOff>31750</xdr:rowOff>
    </xdr:from>
    <xdr:to>
      <xdr:col>32</xdr:col>
      <xdr:colOff>1006476</xdr:colOff>
      <xdr:row>41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27</xdr:col>
      <xdr:colOff>349250</xdr:colOff>
      <xdr:row>24</xdr:row>
      <xdr:rowOff>31750</xdr:rowOff>
    </xdr:from>
    <xdr:to>
      <xdr:col>29</xdr:col>
      <xdr:colOff>971550</xdr:colOff>
      <xdr:row>41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27</xdr:col>
      <xdr:colOff>328470</xdr:colOff>
      <xdr:row>42</xdr:row>
      <xdr:rowOff>147494</xdr:rowOff>
    </xdr:from>
    <xdr:to>
      <xdr:col>32</xdr:col>
      <xdr:colOff>913259</xdr:colOff>
      <xdr:row>65</xdr:row>
      <xdr:rowOff>128426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412750</xdr:colOff>
      <xdr:row>63</xdr:row>
      <xdr:rowOff>142874</xdr:rowOff>
    </xdr:from>
    <xdr:to>
      <xdr:col>33</xdr:col>
      <xdr:colOff>63500</xdr:colOff>
      <xdr:row>84</xdr:row>
      <xdr:rowOff>90363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2"/>
  <sheetViews>
    <sheetView tabSelected="1" workbookViewId="0">
      <selection activeCell="B6" sqref="B6"/>
    </sheetView>
  </sheetViews>
  <sheetFormatPr defaultRowHeight="12.5" x14ac:dyDescent="0.25"/>
  <cols>
    <col min="2" max="2" width="35.6328125" bestFit="1" customWidth="1"/>
    <col min="4" max="4" width="11.81640625" bestFit="1" customWidth="1"/>
    <col min="8" max="8" width="9" bestFit="1" customWidth="1"/>
    <col min="12" max="12" width="12.08984375" bestFit="1" customWidth="1"/>
  </cols>
  <sheetData>
    <row r="2" spans="2:13" ht="14.5" x14ac:dyDescent="0.35">
      <c r="D2" s="5" t="s">
        <v>116</v>
      </c>
      <c r="E2" s="6" t="s">
        <v>117</v>
      </c>
    </row>
    <row r="3" spans="2:13" ht="14.5" x14ac:dyDescent="0.35">
      <c r="B3" s="7" t="s">
        <v>118</v>
      </c>
      <c r="C3">
        <v>20063</v>
      </c>
    </row>
    <row r="4" spans="2:13" ht="14.5" x14ac:dyDescent="0.35">
      <c r="B4" s="7" t="s">
        <v>119</v>
      </c>
      <c r="D4" s="13">
        <v>801.82226700000001</v>
      </c>
      <c r="E4" t="s">
        <v>120</v>
      </c>
      <c r="F4">
        <f>D4/100/100</f>
        <v>8.0182226699999998E-2</v>
      </c>
    </row>
    <row r="5" spans="2:13" ht="14.5" x14ac:dyDescent="0.35">
      <c r="B5" s="7" t="s">
        <v>121</v>
      </c>
      <c r="D5" s="13">
        <v>789.93534499999998</v>
      </c>
      <c r="E5" t="s">
        <v>120</v>
      </c>
    </row>
    <row r="6" spans="2:13" ht="14.5" x14ac:dyDescent="0.35">
      <c r="B6" s="7" t="s">
        <v>122</v>
      </c>
      <c r="D6" s="13">
        <v>150.05199999999999</v>
      </c>
      <c r="E6" t="s">
        <v>120</v>
      </c>
    </row>
    <row r="7" spans="2:13" ht="14.5" x14ac:dyDescent="0.35">
      <c r="B7" s="8">
        <v>0.25</v>
      </c>
      <c r="D7" s="13">
        <v>314.21199999999999</v>
      </c>
      <c r="E7" t="s">
        <v>120</v>
      </c>
    </row>
    <row r="8" spans="2:13" ht="14.5" x14ac:dyDescent="0.35">
      <c r="B8" s="8">
        <v>0.5</v>
      </c>
      <c r="D8" s="13">
        <v>577.41600000000005</v>
      </c>
      <c r="E8" t="s">
        <v>120</v>
      </c>
    </row>
    <row r="9" spans="2:13" ht="14.5" x14ac:dyDescent="0.35">
      <c r="B9" s="8">
        <v>0.75</v>
      </c>
      <c r="D9" s="13">
        <v>1006.984</v>
      </c>
      <c r="E9" t="s">
        <v>120</v>
      </c>
    </row>
    <row r="10" spans="2:13" ht="14.5" x14ac:dyDescent="0.35">
      <c r="B10" s="6" t="s">
        <v>123</v>
      </c>
      <c r="D10" s="13">
        <v>20736.409</v>
      </c>
      <c r="E10" t="s">
        <v>120</v>
      </c>
    </row>
    <row r="11" spans="2:13" ht="14.5" x14ac:dyDescent="0.35">
      <c r="B11" s="6" t="s">
        <v>124</v>
      </c>
      <c r="D11" s="13">
        <v>23</v>
      </c>
      <c r="E11" t="s">
        <v>125</v>
      </c>
    </row>
    <row r="12" spans="2:13" ht="14.5" x14ac:dyDescent="0.35">
      <c r="B12" s="6" t="s">
        <v>126</v>
      </c>
      <c r="D12" s="13">
        <v>4972.5278630796302</v>
      </c>
      <c r="E12" t="s">
        <v>125</v>
      </c>
      <c r="F12" t="s">
        <v>116</v>
      </c>
      <c r="G12" t="s">
        <v>150</v>
      </c>
      <c r="J12" t="s">
        <v>151</v>
      </c>
      <c r="L12" t="s">
        <v>153</v>
      </c>
    </row>
    <row r="13" spans="2:13" ht="15.5" x14ac:dyDescent="0.35">
      <c r="B13" s="6" t="s">
        <v>127</v>
      </c>
      <c r="D13" s="11">
        <f xml:space="preserve"> (D11/D12)*100</f>
        <v>0.46254140013517059</v>
      </c>
      <c r="E13" t="s">
        <v>128</v>
      </c>
      <c r="F13" t="s">
        <v>120</v>
      </c>
      <c r="G13" s="3" t="s">
        <v>111</v>
      </c>
      <c r="J13" t="s">
        <v>152</v>
      </c>
    </row>
    <row r="14" spans="2:13" ht="14.5" x14ac:dyDescent="0.35">
      <c r="B14" s="6" t="s">
        <v>129</v>
      </c>
      <c r="D14" s="13">
        <v>13</v>
      </c>
      <c r="E14" t="s">
        <v>130</v>
      </c>
      <c r="F14">
        <f>1000*1000*D14</f>
        <v>13000000</v>
      </c>
      <c r="G14">
        <f>'Locations and soil samples'!Z3</f>
        <v>651.76143790849676</v>
      </c>
      <c r="J14">
        <f>61*24</f>
        <v>1464</v>
      </c>
      <c r="L14">
        <f>F14*G14*J14</f>
        <v>12404323686274.512</v>
      </c>
      <c r="M14" t="s">
        <v>154</v>
      </c>
    </row>
    <row r="15" spans="2:13" ht="14.5" x14ac:dyDescent="0.35">
      <c r="B15" s="6" t="s">
        <v>131</v>
      </c>
      <c r="D15" s="14">
        <f>(D14/D12)*100</f>
        <v>0.26143644355466161</v>
      </c>
      <c r="E15" t="s">
        <v>128</v>
      </c>
      <c r="H15" s="9"/>
      <c r="L15">
        <f>L14/1000000000000</f>
        <v>12.404323686274513</v>
      </c>
      <c r="M15" t="s">
        <v>155</v>
      </c>
    </row>
    <row r="16" spans="2:13" x14ac:dyDescent="0.25">
      <c r="D16" s="14">
        <f>D15</f>
        <v>0.26143644355466161</v>
      </c>
      <c r="E16" t="s">
        <v>128</v>
      </c>
      <c r="H16" s="10"/>
    </row>
    <row r="17" spans="2:16" x14ac:dyDescent="0.25">
      <c r="D17" s="17" t="s">
        <v>116</v>
      </c>
      <c r="E17" s="18" t="s">
        <v>138</v>
      </c>
      <c r="F17" s="18" t="s">
        <v>139</v>
      </c>
      <c r="G17" s="18" t="s">
        <v>140</v>
      </c>
      <c r="H17" s="18" t="s">
        <v>128</v>
      </c>
    </row>
    <row r="18" spans="2:16" ht="14.5" x14ac:dyDescent="0.35">
      <c r="B18" s="6" t="s">
        <v>137</v>
      </c>
      <c r="D18" s="17">
        <f>D15</f>
        <v>0.26143644355466161</v>
      </c>
      <c r="E18" s="18">
        <v>80</v>
      </c>
      <c r="F18" s="18">
        <v>2</v>
      </c>
      <c r="G18" s="18">
        <f>D18*E18*F18</f>
        <v>41.82983096874586</v>
      </c>
      <c r="H18" s="20">
        <f>G18/G20</f>
        <v>0.29547436141406908</v>
      </c>
      <c r="I18" s="19" t="s">
        <v>148</v>
      </c>
      <c r="J18" s="19"/>
      <c r="K18" s="19"/>
      <c r="L18" s="19"/>
      <c r="M18" s="19"/>
      <c r="N18" s="19"/>
      <c r="O18" s="19"/>
      <c r="P18" s="19"/>
    </row>
    <row r="19" spans="2:16" x14ac:dyDescent="0.25">
      <c r="D19" s="17">
        <f>100-D18</f>
        <v>99.738563556445342</v>
      </c>
      <c r="E19" s="18">
        <v>1</v>
      </c>
      <c r="F19" s="18">
        <v>1</v>
      </c>
      <c r="G19" s="18">
        <f>D19*E19*F19</f>
        <v>99.738563556445342</v>
      </c>
    </row>
    <row r="20" spans="2:16" ht="13" x14ac:dyDescent="0.3">
      <c r="G20">
        <f>G19+G18</f>
        <v>141.5683945251912</v>
      </c>
      <c r="H20" s="21" t="s">
        <v>156</v>
      </c>
      <c r="I20" s="21"/>
      <c r="J20" s="22">
        <v>0.39</v>
      </c>
    </row>
    <row r="22" spans="2:16" x14ac:dyDescent="0.25">
      <c r="D22" s="18" t="s">
        <v>141</v>
      </c>
      <c r="G22" t="s">
        <v>144</v>
      </c>
    </row>
    <row r="23" spans="2:16" x14ac:dyDescent="0.25">
      <c r="D23" s="18" t="s">
        <v>142</v>
      </c>
      <c r="G23" t="s">
        <v>145</v>
      </c>
    </row>
    <row r="24" spans="2:16" x14ac:dyDescent="0.25">
      <c r="D24" s="18" t="s">
        <v>143</v>
      </c>
      <c r="G24" t="s">
        <v>146</v>
      </c>
    </row>
    <row r="26" spans="2:16" ht="13" x14ac:dyDescent="0.3">
      <c r="D26" s="17">
        <v>0.3</v>
      </c>
      <c r="E26" s="18">
        <v>140</v>
      </c>
      <c r="F26" s="18">
        <v>6</v>
      </c>
      <c r="G26" s="18">
        <f>D26*E26*F26</f>
        <v>252</v>
      </c>
      <c r="H26" s="20">
        <f>G26/G28</f>
        <v>0.71651976116007965</v>
      </c>
      <c r="I26" s="19" t="s">
        <v>147</v>
      </c>
    </row>
    <row r="27" spans="2:16" x14ac:dyDescent="0.25">
      <c r="D27" s="17">
        <f>100-D26</f>
        <v>99.7</v>
      </c>
      <c r="E27" s="18">
        <v>1</v>
      </c>
      <c r="F27" s="18">
        <v>1</v>
      </c>
      <c r="G27" s="18">
        <f>D27*E27*F27</f>
        <v>99.7</v>
      </c>
    </row>
    <row r="28" spans="2:16" x14ac:dyDescent="0.25">
      <c r="G28">
        <f>G27+G26</f>
        <v>351.7</v>
      </c>
    </row>
    <row r="30" spans="2:16" x14ac:dyDescent="0.25">
      <c r="C30" t="s">
        <v>149</v>
      </c>
      <c r="D30" s="17">
        <f>0.3/100</f>
        <v>3.0000000000000001E-3</v>
      </c>
      <c r="E30" s="18">
        <v>5</v>
      </c>
      <c r="F30" s="18">
        <v>6</v>
      </c>
      <c r="G30" s="18">
        <f>D30*E30*F30</f>
        <v>0.09</v>
      </c>
    </row>
    <row r="31" spans="2:16" x14ac:dyDescent="0.25">
      <c r="D31" s="17">
        <f>1-D30</f>
        <v>0.997</v>
      </c>
      <c r="E31" s="18">
        <v>1</v>
      </c>
      <c r="F31" s="18">
        <v>1</v>
      </c>
      <c r="G31" s="18">
        <f>D31*E31*F31</f>
        <v>0.997</v>
      </c>
    </row>
    <row r="32" spans="2:16" x14ac:dyDescent="0.25">
      <c r="G32">
        <f>G31+G30</f>
        <v>1.087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13"/>
  <sheetViews>
    <sheetView topLeftCell="A10" zoomScale="80" zoomScaleNormal="80" workbookViewId="0">
      <selection activeCell="G11" sqref="G11"/>
    </sheetView>
  </sheetViews>
  <sheetFormatPr defaultRowHeight="12.5" x14ac:dyDescent="0.25"/>
  <cols>
    <col min="2" max="3" width="15"/>
    <col min="4" max="15" width="6.453125" customWidth="1"/>
    <col min="16" max="24" width="6.7265625" customWidth="1"/>
    <col min="25" max="1017" width="15"/>
  </cols>
  <sheetData>
    <row r="2" spans="1:28" x14ac:dyDescent="0.25">
      <c r="B2" t="s">
        <v>108</v>
      </c>
      <c r="D2" t="s">
        <v>104</v>
      </c>
      <c r="M2" t="s">
        <v>133</v>
      </c>
      <c r="P2">
        <v>100</v>
      </c>
      <c r="Q2" t="s">
        <v>132</v>
      </c>
      <c r="R2">
        <f>P2*1000000/100/100/24</f>
        <v>416.66666666666669</v>
      </c>
      <c r="Y2" t="s">
        <v>133</v>
      </c>
      <c r="AB2" t="s">
        <v>135</v>
      </c>
    </row>
    <row r="3" spans="1:28" ht="15" x14ac:dyDescent="0.3">
      <c r="B3" t="s">
        <v>107</v>
      </c>
      <c r="D3" s="1" t="s">
        <v>110</v>
      </c>
      <c r="E3" s="1"/>
      <c r="F3" s="1"/>
      <c r="G3" s="1"/>
      <c r="H3" s="1"/>
      <c r="I3" s="1"/>
      <c r="J3" s="1"/>
      <c r="K3" s="1"/>
      <c r="L3" s="1"/>
      <c r="M3" s="12">
        <f>AVERAGE(M6:M107)</f>
        <v>15.100040857441119</v>
      </c>
      <c r="N3" s="12">
        <f>AVERAGE(N6:N107)</f>
        <v>37.994830908477226</v>
      </c>
      <c r="O3" s="12">
        <f>AVERAGE(O6:O107)</f>
        <v>46.035485508715567</v>
      </c>
      <c r="P3" s="3" t="s">
        <v>111</v>
      </c>
      <c r="Q3" s="3"/>
      <c r="R3" s="3"/>
      <c r="S3" s="3"/>
      <c r="T3" s="3"/>
      <c r="U3" s="3"/>
      <c r="V3" s="3"/>
      <c r="W3" s="3"/>
      <c r="X3" s="3"/>
      <c r="Y3" s="12">
        <f>AVERAGE(Y6:Y107)</f>
        <v>159.36928104575162</v>
      </c>
      <c r="Z3" s="12">
        <f>AVERAGE(Z6:Z107)</f>
        <v>651.76143790849676</v>
      </c>
      <c r="AA3" s="12">
        <f>AVERAGE(AA6:AA107)</f>
        <v>7.8888888888888893</v>
      </c>
      <c r="AB3" s="11">
        <f>Z3/AA3</f>
        <v>82.617647058823522</v>
      </c>
    </row>
    <row r="4" spans="1:28" x14ac:dyDescent="0.25">
      <c r="D4" s="1" t="s">
        <v>109</v>
      </c>
      <c r="E4" s="1" t="s">
        <v>109</v>
      </c>
      <c r="F4" s="1" t="s">
        <v>109</v>
      </c>
      <c r="G4" s="1" t="s">
        <v>105</v>
      </c>
      <c r="H4" s="1" t="s">
        <v>105</v>
      </c>
      <c r="I4" s="1" t="s">
        <v>105</v>
      </c>
      <c r="J4" s="1" t="s">
        <v>106</v>
      </c>
      <c r="K4" s="1" t="s">
        <v>106</v>
      </c>
      <c r="L4" s="1" t="s">
        <v>106</v>
      </c>
      <c r="M4" s="1" t="s">
        <v>134</v>
      </c>
      <c r="N4" s="1" t="s">
        <v>105</v>
      </c>
      <c r="O4" s="1" t="s">
        <v>106</v>
      </c>
      <c r="P4" s="1" t="s">
        <v>109</v>
      </c>
      <c r="Q4" s="1" t="s">
        <v>109</v>
      </c>
      <c r="R4" s="1" t="s">
        <v>109</v>
      </c>
      <c r="S4" s="1" t="s">
        <v>105</v>
      </c>
      <c r="T4" s="1" t="s">
        <v>105</v>
      </c>
      <c r="U4" s="1" t="s">
        <v>105</v>
      </c>
      <c r="V4" s="1" t="s">
        <v>106</v>
      </c>
      <c r="W4" s="1" t="s">
        <v>106</v>
      </c>
      <c r="X4" s="1" t="s">
        <v>106</v>
      </c>
      <c r="Y4" s="1" t="s">
        <v>134</v>
      </c>
      <c r="Z4" s="1" t="s">
        <v>105</v>
      </c>
      <c r="AA4" s="1" t="s">
        <v>106</v>
      </c>
    </row>
    <row r="5" spans="1:28" ht="13" x14ac:dyDescent="0.3">
      <c r="B5" t="s">
        <v>0</v>
      </c>
      <c r="C5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P5" s="4">
        <v>1</v>
      </c>
      <c r="Q5" s="4">
        <v>2</v>
      </c>
      <c r="R5" s="4">
        <v>3</v>
      </c>
      <c r="S5" s="4">
        <v>4</v>
      </c>
      <c r="T5" s="4">
        <v>5</v>
      </c>
      <c r="U5" s="4">
        <v>6</v>
      </c>
      <c r="V5" s="4">
        <v>7</v>
      </c>
      <c r="W5" s="4">
        <v>8</v>
      </c>
      <c r="X5" s="4">
        <v>9</v>
      </c>
    </row>
    <row r="6" spans="1:28" x14ac:dyDescent="0.25">
      <c r="A6" t="s">
        <v>2</v>
      </c>
      <c r="B6">
        <v>11.527299607744</v>
      </c>
      <c r="C6">
        <v>55.462711424094898</v>
      </c>
      <c r="D6">
        <v>15</v>
      </c>
      <c r="E6">
        <v>20.5</v>
      </c>
      <c r="F6">
        <v>19</v>
      </c>
      <c r="G6">
        <v>32.125</v>
      </c>
      <c r="H6">
        <v>27.625</v>
      </c>
      <c r="I6">
        <v>25.625</v>
      </c>
      <c r="J6">
        <v>28.749999999999996</v>
      </c>
      <c r="K6">
        <v>22.8125</v>
      </c>
      <c r="L6">
        <v>25.624999999999996</v>
      </c>
      <c r="M6" s="13">
        <f>AVERAGE(D6:F6)</f>
        <v>18.166666666666668</v>
      </c>
      <c r="N6" s="13">
        <f>AVERAGE(G6:I6)</f>
        <v>28.458333333333332</v>
      </c>
      <c r="O6" s="13">
        <f>AVERAGE(J6:L6)</f>
        <v>25.729166666666668</v>
      </c>
      <c r="P6" s="3">
        <v>8</v>
      </c>
      <c r="Q6" s="3">
        <v>13</v>
      </c>
      <c r="R6" s="3">
        <v>9</v>
      </c>
      <c r="S6" s="3">
        <v>623</v>
      </c>
      <c r="T6" s="3">
        <v>589</v>
      </c>
      <c r="U6" s="3">
        <v>693</v>
      </c>
      <c r="V6" s="3">
        <v>5.7</v>
      </c>
      <c r="W6" s="3">
        <v>7.8</v>
      </c>
      <c r="X6" s="3">
        <v>6.4</v>
      </c>
      <c r="Y6" s="13">
        <f>AVERAGE(P6:R6)</f>
        <v>10</v>
      </c>
      <c r="Z6" s="13">
        <f>AVERAGE(S6:U6)</f>
        <v>635</v>
      </c>
      <c r="AA6" s="13">
        <f>AVERAGE(V6:X6)</f>
        <v>6.6333333333333329</v>
      </c>
    </row>
    <row r="7" spans="1:28" x14ac:dyDescent="0.25">
      <c r="A7" t="s">
        <v>3</v>
      </c>
      <c r="B7">
        <v>11.5182219090876</v>
      </c>
      <c r="C7">
        <v>55.458345951458199</v>
      </c>
      <c r="D7">
        <v>10</v>
      </c>
      <c r="E7">
        <v>7.875</v>
      </c>
      <c r="F7">
        <v>4.25</v>
      </c>
      <c r="G7">
        <v>39.25</v>
      </c>
      <c r="H7">
        <v>37.625</v>
      </c>
      <c r="I7">
        <v>42.75</v>
      </c>
      <c r="J7">
        <v>39.0625</v>
      </c>
      <c r="K7">
        <v>44.375</v>
      </c>
      <c r="L7">
        <v>49.0625</v>
      </c>
      <c r="M7" s="13">
        <f t="shared" ref="M7:M70" si="0">AVERAGE(D7:F7)</f>
        <v>7.375</v>
      </c>
      <c r="N7" s="13">
        <f t="shared" ref="N7:N70" si="1">AVERAGE(G7:I7)</f>
        <v>39.875</v>
      </c>
      <c r="O7" s="13">
        <f t="shared" ref="O7:O70" si="2">AVERAGE(J7:L7)</f>
        <v>44.166666666666664</v>
      </c>
      <c r="P7" s="3">
        <v>23</v>
      </c>
      <c r="Q7" s="3">
        <v>42</v>
      </c>
      <c r="R7" s="3">
        <v>53</v>
      </c>
      <c r="S7" s="3">
        <v>479</v>
      </c>
      <c r="T7" s="3">
        <v>572</v>
      </c>
      <c r="U7" s="3">
        <v>499</v>
      </c>
      <c r="V7" s="3">
        <v>6.8</v>
      </c>
      <c r="W7" s="3">
        <v>7.9</v>
      </c>
      <c r="X7" s="3">
        <v>8.4</v>
      </c>
      <c r="Y7" s="13">
        <f t="shared" ref="Y7:Y70" si="3">AVERAGE(P7:R7)</f>
        <v>39.333333333333336</v>
      </c>
      <c r="Z7" s="13">
        <f t="shared" ref="Z7:Z70" si="4">AVERAGE(S7:U7)</f>
        <v>516.66666666666663</v>
      </c>
      <c r="AA7" s="13">
        <f t="shared" ref="AA7:AA70" si="5">AVERAGE(V7:X7)</f>
        <v>7.7</v>
      </c>
    </row>
    <row r="8" spans="1:28" x14ac:dyDescent="0.25">
      <c r="A8" t="s">
        <v>4</v>
      </c>
      <c r="B8">
        <v>11.513036726983</v>
      </c>
      <c r="C8">
        <v>55.461842677175902</v>
      </c>
      <c r="D8">
        <v>15.25</v>
      </c>
      <c r="E8">
        <v>20.75</v>
      </c>
      <c r="F8">
        <v>19.25</v>
      </c>
      <c r="G8">
        <v>32.375</v>
      </c>
      <c r="H8">
        <v>27.875</v>
      </c>
      <c r="I8">
        <v>25.875</v>
      </c>
      <c r="J8">
        <v>36.5625</v>
      </c>
      <c r="K8">
        <v>30</v>
      </c>
      <c r="L8">
        <v>33.125</v>
      </c>
      <c r="M8" s="13">
        <f t="shared" si="0"/>
        <v>18.416666666666668</v>
      </c>
      <c r="N8" s="13">
        <f t="shared" si="1"/>
        <v>28.708333333333332</v>
      </c>
      <c r="O8" s="13">
        <f t="shared" si="2"/>
        <v>33.229166666666664</v>
      </c>
      <c r="P8" s="3">
        <v>111</v>
      </c>
      <c r="Q8" s="3">
        <v>145</v>
      </c>
      <c r="R8" s="3">
        <v>151</v>
      </c>
      <c r="S8" s="3">
        <v>567</v>
      </c>
      <c r="T8" s="3">
        <v>578</v>
      </c>
      <c r="U8" s="3">
        <v>634</v>
      </c>
      <c r="V8" s="3">
        <v>10</v>
      </c>
      <c r="W8" s="3">
        <v>8.9</v>
      </c>
      <c r="X8" s="3">
        <v>8.1999999999999993</v>
      </c>
      <c r="Y8" s="13">
        <f t="shared" si="3"/>
        <v>135.66666666666666</v>
      </c>
      <c r="Z8" s="13">
        <f t="shared" si="4"/>
        <v>593</v>
      </c>
      <c r="AA8" s="13">
        <f t="shared" si="5"/>
        <v>9.0333333333333332</v>
      </c>
    </row>
    <row r="9" spans="1:28" x14ac:dyDescent="0.25">
      <c r="A9" t="s">
        <v>5</v>
      </c>
      <c r="B9">
        <v>11.5176481480832</v>
      </c>
      <c r="C9">
        <v>55.469769363348099</v>
      </c>
      <c r="D9">
        <v>12.925000000000001</v>
      </c>
      <c r="E9">
        <v>19.614973262032084</v>
      </c>
      <c r="F9">
        <v>13.75</v>
      </c>
      <c r="G9">
        <v>30.7480879541109</v>
      </c>
      <c r="H9">
        <v>31.2036231884058</v>
      </c>
      <c r="I9">
        <v>37.600176522506622</v>
      </c>
      <c r="J9">
        <v>23.194444444444439</v>
      </c>
      <c r="K9">
        <v>16.969246031746032</v>
      </c>
      <c r="L9">
        <v>19.917168674698793</v>
      </c>
      <c r="M9" s="13">
        <f t="shared" si="0"/>
        <v>15.429991087344028</v>
      </c>
      <c r="N9" s="13">
        <f t="shared" si="1"/>
        <v>33.183962555007774</v>
      </c>
      <c r="O9" s="13">
        <f t="shared" si="2"/>
        <v>20.02695305029642</v>
      </c>
      <c r="P9" s="3">
        <v>131</v>
      </c>
      <c r="Q9" s="3">
        <v>112</v>
      </c>
      <c r="R9" s="3">
        <v>99</v>
      </c>
      <c r="S9" s="3">
        <v>465</v>
      </c>
      <c r="T9" s="3">
        <v>578</v>
      </c>
      <c r="U9" s="3">
        <v>678</v>
      </c>
      <c r="V9" s="3">
        <v>5.6</v>
      </c>
      <c r="W9" s="3">
        <v>4.4000000000000004</v>
      </c>
      <c r="X9" s="3">
        <v>4.5999999999999996</v>
      </c>
      <c r="Y9" s="13">
        <f t="shared" si="3"/>
        <v>114</v>
      </c>
      <c r="Z9" s="13">
        <f t="shared" si="4"/>
        <v>573.66666666666663</v>
      </c>
      <c r="AA9" s="13">
        <f t="shared" si="5"/>
        <v>4.8666666666666663</v>
      </c>
    </row>
    <row r="10" spans="1:28" x14ac:dyDescent="0.25">
      <c r="A10" t="s">
        <v>6</v>
      </c>
      <c r="B10">
        <v>11.5167601922148</v>
      </c>
      <c r="C10">
        <v>55.463124980491699</v>
      </c>
      <c r="D10">
        <v>9.1493801652892568</v>
      </c>
      <c r="E10">
        <v>12.388475623712518</v>
      </c>
      <c r="F10">
        <v>10.330666666666666</v>
      </c>
      <c r="G10">
        <v>44.639427886966963</v>
      </c>
      <c r="H10">
        <v>36.472992828845094</v>
      </c>
      <c r="I10">
        <v>31.198247982728063</v>
      </c>
      <c r="J10">
        <v>13.513770180436847</v>
      </c>
      <c r="K10">
        <v>10.530915582607308</v>
      </c>
      <c r="L10">
        <v>11.699493285642571</v>
      </c>
      <c r="M10" s="13">
        <f t="shared" si="0"/>
        <v>10.622840818556147</v>
      </c>
      <c r="N10" s="13">
        <f t="shared" si="1"/>
        <v>37.436889566180035</v>
      </c>
      <c r="O10" s="13">
        <f t="shared" si="2"/>
        <v>11.914726349562244</v>
      </c>
      <c r="P10" s="3">
        <v>87</v>
      </c>
      <c r="Q10" s="3">
        <v>99</v>
      </c>
      <c r="R10" s="3">
        <v>104</v>
      </c>
      <c r="S10" s="3">
        <v>675</v>
      </c>
      <c r="T10" s="3">
        <v>654</v>
      </c>
      <c r="U10" s="3">
        <v>578</v>
      </c>
      <c r="V10" s="3">
        <v>3.2</v>
      </c>
      <c r="W10" s="3">
        <v>2.2999999999999998</v>
      </c>
      <c r="X10" s="3">
        <v>2.2000000000000002</v>
      </c>
      <c r="Y10" s="13">
        <f t="shared" si="3"/>
        <v>96.666666666666671</v>
      </c>
      <c r="Z10" s="13">
        <f t="shared" si="4"/>
        <v>635.66666666666663</v>
      </c>
      <c r="AA10" s="13">
        <f t="shared" si="5"/>
        <v>2.5666666666666669</v>
      </c>
    </row>
    <row r="11" spans="1:28" x14ac:dyDescent="0.25">
      <c r="A11" t="s">
        <v>7</v>
      </c>
      <c r="B11">
        <v>11.5155104395451</v>
      </c>
      <c r="C11">
        <v>55.495655647876603</v>
      </c>
      <c r="D11">
        <v>2.6252622134607124</v>
      </c>
      <c r="E11">
        <v>5.6670371630815684</v>
      </c>
      <c r="F11">
        <v>7.3996540777230431</v>
      </c>
      <c r="G11">
        <v>36.298952704363067</v>
      </c>
      <c r="H11">
        <v>33.349995850176853</v>
      </c>
      <c r="I11">
        <v>29.598007979608937</v>
      </c>
      <c r="J11">
        <v>37.190438483841262</v>
      </c>
      <c r="K11">
        <v>35.472736518307528</v>
      </c>
      <c r="L11">
        <v>36.813886212743128</v>
      </c>
      <c r="M11" s="13">
        <f t="shared" si="0"/>
        <v>5.2306511514217746</v>
      </c>
      <c r="N11" s="13">
        <f t="shared" si="1"/>
        <v>33.082318844716283</v>
      </c>
      <c r="O11" s="13">
        <f t="shared" si="2"/>
        <v>36.492353738297304</v>
      </c>
      <c r="P11" s="3">
        <v>23</v>
      </c>
      <c r="Q11" s="3">
        <v>34</v>
      </c>
      <c r="R11" s="3">
        <v>52</v>
      </c>
      <c r="S11" s="3">
        <v>576</v>
      </c>
      <c r="T11" s="3">
        <v>645</v>
      </c>
      <c r="U11" s="3">
        <v>589</v>
      </c>
      <c r="V11" s="3">
        <v>6.7</v>
      </c>
      <c r="W11" s="3">
        <v>6.2</v>
      </c>
      <c r="X11" s="3">
        <v>5.8</v>
      </c>
      <c r="Y11" s="13">
        <f t="shared" si="3"/>
        <v>36.333333333333336</v>
      </c>
      <c r="Z11" s="13">
        <f t="shared" si="4"/>
        <v>603.33333333333337</v>
      </c>
      <c r="AA11" s="13">
        <f t="shared" si="5"/>
        <v>6.2333333333333334</v>
      </c>
    </row>
    <row r="12" spans="1:28" x14ac:dyDescent="0.25">
      <c r="A12" t="s">
        <v>8</v>
      </c>
      <c r="B12">
        <v>11.5158900214446</v>
      </c>
      <c r="C12">
        <v>55.494612773452999</v>
      </c>
      <c r="D12">
        <v>10.029551753795442</v>
      </c>
      <c r="E12">
        <v>10.196522539531895</v>
      </c>
      <c r="F12">
        <v>7.8028145434812091</v>
      </c>
      <c r="G12">
        <v>40.413062692435062</v>
      </c>
      <c r="H12">
        <v>32.923735455897678</v>
      </c>
      <c r="I12">
        <v>36.424386318296868</v>
      </c>
      <c r="J12">
        <v>22.891165272735599</v>
      </c>
      <c r="K12">
        <v>20.744013502523583</v>
      </c>
      <c r="L12">
        <v>32.504510382215138</v>
      </c>
      <c r="M12" s="13">
        <f t="shared" si="0"/>
        <v>9.3429629456028476</v>
      </c>
      <c r="N12" s="13">
        <f t="shared" si="1"/>
        <v>36.587061488876536</v>
      </c>
      <c r="O12" s="13">
        <f t="shared" si="2"/>
        <v>25.379896385824775</v>
      </c>
      <c r="P12" s="3">
        <v>67</v>
      </c>
      <c r="Q12" s="3">
        <v>54</v>
      </c>
      <c r="R12" s="3">
        <v>58</v>
      </c>
      <c r="S12" s="3">
        <v>679</v>
      </c>
      <c r="T12" s="3">
        <v>635</v>
      </c>
      <c r="U12" s="3">
        <v>648</v>
      </c>
      <c r="V12" s="3">
        <v>4.5999999999999996</v>
      </c>
      <c r="W12" s="3">
        <v>4.2</v>
      </c>
      <c r="X12" s="3">
        <v>5.7</v>
      </c>
      <c r="Y12" s="13">
        <f t="shared" si="3"/>
        <v>59.666666666666664</v>
      </c>
      <c r="Z12" s="13">
        <f t="shared" si="4"/>
        <v>654</v>
      </c>
      <c r="AA12" s="13">
        <f t="shared" si="5"/>
        <v>4.833333333333333</v>
      </c>
    </row>
    <row r="13" spans="1:28" x14ac:dyDescent="0.25">
      <c r="A13" t="s">
        <v>9</v>
      </c>
      <c r="B13">
        <v>11.5207770653713</v>
      </c>
      <c r="C13">
        <v>55.508256022579097</v>
      </c>
      <c r="D13">
        <v>25.195957664274697</v>
      </c>
      <c r="E13">
        <v>30.606371603519815</v>
      </c>
      <c r="F13">
        <v>18.724299211105336</v>
      </c>
      <c r="G13">
        <v>34.294272418041452</v>
      </c>
      <c r="H13">
        <v>30.181850214632636</v>
      </c>
      <c r="I13">
        <v>26.826714550085981</v>
      </c>
      <c r="J13">
        <v>23.012122823962983</v>
      </c>
      <c r="K13">
        <v>21.821352216508711</v>
      </c>
      <c r="L13">
        <v>20.195763854294704</v>
      </c>
      <c r="M13" s="13">
        <f t="shared" si="0"/>
        <v>24.842209492966617</v>
      </c>
      <c r="N13" s="13">
        <f t="shared" si="1"/>
        <v>30.434279060920023</v>
      </c>
      <c r="O13" s="13">
        <f t="shared" si="2"/>
        <v>21.676412964922132</v>
      </c>
      <c r="P13" s="3">
        <v>156</v>
      </c>
      <c r="Q13" s="3">
        <v>143</v>
      </c>
      <c r="R13" s="3">
        <v>121</v>
      </c>
      <c r="S13" s="3">
        <v>532</v>
      </c>
      <c r="T13" s="3">
        <v>564</v>
      </c>
      <c r="U13" s="3">
        <v>512</v>
      </c>
      <c r="V13" s="3">
        <v>5.3</v>
      </c>
      <c r="W13" s="3">
        <v>5.0999999999999996</v>
      </c>
      <c r="X13" s="3">
        <v>4.3</v>
      </c>
      <c r="Y13" s="13">
        <f t="shared" si="3"/>
        <v>140</v>
      </c>
      <c r="Z13" s="13">
        <f t="shared" si="4"/>
        <v>536</v>
      </c>
      <c r="AA13" s="13">
        <f t="shared" si="5"/>
        <v>4.8999999999999995</v>
      </c>
    </row>
    <row r="14" spans="1:28" x14ac:dyDescent="0.25">
      <c r="A14" t="s">
        <v>10</v>
      </c>
      <c r="B14">
        <v>11.5840478398035</v>
      </c>
      <c r="C14">
        <v>55.522217799642199</v>
      </c>
      <c r="D14">
        <v>14.9366273702902</v>
      </c>
      <c r="E14">
        <v>17.612968887603817</v>
      </c>
      <c r="F14">
        <v>14.531017879760158</v>
      </c>
      <c r="G14">
        <v>28.538363011026753</v>
      </c>
      <c r="H14">
        <v>27.459136913317803</v>
      </c>
      <c r="I14">
        <v>26.947586188641292</v>
      </c>
      <c r="J14">
        <v>35.81143771821246</v>
      </c>
      <c r="K14">
        <v>38.040078509957759</v>
      </c>
      <c r="L14">
        <v>35.2089031100395</v>
      </c>
      <c r="M14" s="13">
        <f t="shared" si="0"/>
        <v>15.693538045884724</v>
      </c>
      <c r="N14" s="13">
        <f t="shared" si="1"/>
        <v>27.648362037661951</v>
      </c>
      <c r="O14" s="13">
        <f t="shared" si="2"/>
        <v>36.353473112736573</v>
      </c>
      <c r="P14" s="3">
        <v>132</v>
      </c>
      <c r="Q14" s="3">
        <v>112</v>
      </c>
      <c r="R14" s="3">
        <v>115</v>
      </c>
      <c r="S14" s="3">
        <v>467</v>
      </c>
      <c r="T14" s="3">
        <v>512</v>
      </c>
      <c r="U14" s="3">
        <v>505</v>
      </c>
      <c r="V14" s="3">
        <v>6.4</v>
      </c>
      <c r="W14" s="3">
        <v>6.8</v>
      </c>
      <c r="X14" s="3">
        <v>5.9</v>
      </c>
      <c r="Y14" s="13">
        <f t="shared" si="3"/>
        <v>119.66666666666667</v>
      </c>
      <c r="Z14" s="13">
        <f t="shared" si="4"/>
        <v>494.66666666666669</v>
      </c>
      <c r="AA14" s="13">
        <f t="shared" si="5"/>
        <v>6.3666666666666671</v>
      </c>
    </row>
    <row r="15" spans="1:28" x14ac:dyDescent="0.25">
      <c r="A15" t="s">
        <v>11</v>
      </c>
      <c r="B15">
        <v>11.579232127297701</v>
      </c>
      <c r="C15">
        <v>55.525130043718299</v>
      </c>
      <c r="D15">
        <v>11.49548968066591</v>
      </c>
      <c r="E15">
        <v>10.995927158711629</v>
      </c>
      <c r="F15">
        <v>10.090557774542832</v>
      </c>
      <c r="G15">
        <v>43.751096634737785</v>
      </c>
      <c r="H15">
        <v>37.81946903439507</v>
      </c>
      <c r="I15">
        <v>36.895431480552645</v>
      </c>
      <c r="J15">
        <v>29.333491318173195</v>
      </c>
      <c r="K15">
        <v>25.739553619341365</v>
      </c>
      <c r="L15">
        <v>44.816443353142802</v>
      </c>
      <c r="M15" s="13">
        <f t="shared" si="0"/>
        <v>10.860658204640124</v>
      </c>
      <c r="N15" s="13">
        <f t="shared" si="1"/>
        <v>39.488665716561833</v>
      </c>
      <c r="O15" s="13">
        <f t="shared" si="2"/>
        <v>33.296496096885789</v>
      </c>
      <c r="P15" s="3">
        <v>99</v>
      </c>
      <c r="Q15" s="3">
        <v>72</v>
      </c>
      <c r="R15" s="3">
        <v>87</v>
      </c>
      <c r="S15" s="3">
        <v>635</v>
      </c>
      <c r="T15" s="3">
        <v>674</v>
      </c>
      <c r="U15" s="3">
        <v>624</v>
      </c>
      <c r="V15" s="3">
        <v>6.3</v>
      </c>
      <c r="W15" s="3">
        <v>5.7</v>
      </c>
      <c r="X15" s="3">
        <v>7.8</v>
      </c>
      <c r="Y15" s="13">
        <f t="shared" si="3"/>
        <v>86</v>
      </c>
      <c r="Z15" s="13">
        <f t="shared" si="4"/>
        <v>644.33333333333337</v>
      </c>
      <c r="AA15" s="13">
        <f t="shared" si="5"/>
        <v>6.6000000000000005</v>
      </c>
    </row>
    <row r="16" spans="1:28" x14ac:dyDescent="0.25">
      <c r="A16" t="s">
        <v>103</v>
      </c>
      <c r="B16">
        <v>11.566813241854501</v>
      </c>
      <c r="C16">
        <v>55.539476551354198</v>
      </c>
      <c r="D16">
        <v>2.532979134657789</v>
      </c>
      <c r="E16">
        <v>4.0764133527060507</v>
      </c>
      <c r="F16">
        <v>3.5763923156277495</v>
      </c>
      <c r="G16">
        <v>34.302810319385841</v>
      </c>
      <c r="H16">
        <v>29.351809736258005</v>
      </c>
      <c r="I16">
        <v>27.680101303435322</v>
      </c>
      <c r="J16">
        <v>20.824500439452436</v>
      </c>
      <c r="K16">
        <v>23.740006325237371</v>
      </c>
      <c r="L16">
        <v>33.163189788751509</v>
      </c>
      <c r="M16" s="13">
        <f t="shared" si="0"/>
        <v>3.3952616009971965</v>
      </c>
      <c r="N16" s="13">
        <f t="shared" si="1"/>
        <v>30.444907119693056</v>
      </c>
      <c r="O16" s="13">
        <f t="shared" si="2"/>
        <v>25.909232184480441</v>
      </c>
      <c r="P16" s="3">
        <v>17</v>
      </c>
      <c r="Q16" s="3">
        <v>19</v>
      </c>
      <c r="R16" s="3">
        <v>25</v>
      </c>
      <c r="S16" s="3">
        <v>532</v>
      </c>
      <c r="T16" s="3">
        <v>547</v>
      </c>
      <c r="U16" s="3">
        <v>517</v>
      </c>
      <c r="V16" s="3">
        <v>4.5</v>
      </c>
      <c r="W16" s="3">
        <v>5.2</v>
      </c>
      <c r="X16" s="3">
        <v>6.8</v>
      </c>
      <c r="Y16" s="13">
        <f t="shared" si="3"/>
        <v>20.333333333333332</v>
      </c>
      <c r="Z16" s="13">
        <f t="shared" si="4"/>
        <v>532</v>
      </c>
      <c r="AA16" s="13">
        <f t="shared" si="5"/>
        <v>5.5</v>
      </c>
    </row>
    <row r="17" spans="1:27" x14ac:dyDescent="0.25">
      <c r="A17" t="s">
        <v>12</v>
      </c>
      <c r="B17">
        <v>11.6050879293231</v>
      </c>
      <c r="C17">
        <v>55.533974113389903</v>
      </c>
      <c r="D17">
        <v>5.3269142410324415</v>
      </c>
      <c r="E17">
        <v>10.775376724952141</v>
      </c>
      <c r="F17">
        <v>11.245618178484282</v>
      </c>
      <c r="G17">
        <v>40.00635325170169</v>
      </c>
      <c r="H17">
        <v>35.496093679982522</v>
      </c>
      <c r="I17">
        <v>36.20283467395268</v>
      </c>
      <c r="J17">
        <v>29.717827473129216</v>
      </c>
      <c r="K17">
        <v>31.582010206835804</v>
      </c>
      <c r="L17">
        <v>23.257918407931605</v>
      </c>
      <c r="M17" s="13">
        <f t="shared" si="0"/>
        <v>9.1159697148229544</v>
      </c>
      <c r="N17" s="13">
        <f t="shared" si="1"/>
        <v>37.235093868545626</v>
      </c>
      <c r="O17" s="13">
        <f t="shared" si="2"/>
        <v>28.18591869596554</v>
      </c>
      <c r="P17" s="3">
        <v>32</v>
      </c>
      <c r="Q17" s="3">
        <v>45</v>
      </c>
      <c r="R17" s="3">
        <v>67</v>
      </c>
      <c r="S17" s="3">
        <v>657</v>
      </c>
      <c r="T17" s="3">
        <v>687</v>
      </c>
      <c r="U17" s="3">
        <v>677</v>
      </c>
      <c r="V17" s="3">
        <v>5.6</v>
      </c>
      <c r="W17" s="3">
        <v>5.9</v>
      </c>
      <c r="X17" s="3">
        <v>4.5</v>
      </c>
      <c r="Y17" s="13">
        <f t="shared" si="3"/>
        <v>48</v>
      </c>
      <c r="Z17" s="13">
        <f t="shared" si="4"/>
        <v>673.66666666666663</v>
      </c>
      <c r="AA17" s="13">
        <f t="shared" si="5"/>
        <v>5.333333333333333</v>
      </c>
    </row>
    <row r="18" spans="1:27" x14ac:dyDescent="0.25">
      <c r="A18" t="s">
        <v>13</v>
      </c>
      <c r="B18">
        <v>11.605298943202399</v>
      </c>
      <c r="C18">
        <v>55.537091935485101</v>
      </c>
      <c r="D18">
        <v>15.273635609097362</v>
      </c>
      <c r="E18">
        <v>21.001270254550477</v>
      </c>
      <c r="F18">
        <v>16.066801274712194</v>
      </c>
      <c r="G18">
        <v>44.682184266292168</v>
      </c>
      <c r="H18">
        <v>35.664570764861523</v>
      </c>
      <c r="I18">
        <v>34.380559752541444</v>
      </c>
      <c r="J18">
        <v>30.579521553688327</v>
      </c>
      <c r="K18">
        <v>30.671945462697387</v>
      </c>
      <c r="L18">
        <v>26.279954384615579</v>
      </c>
      <c r="M18" s="13">
        <f t="shared" si="0"/>
        <v>17.447235712786679</v>
      </c>
      <c r="N18" s="13">
        <f t="shared" si="1"/>
        <v>38.242438261231712</v>
      </c>
      <c r="O18" s="13">
        <f t="shared" si="2"/>
        <v>29.177140467000431</v>
      </c>
      <c r="P18" s="3">
        <v>58</v>
      </c>
      <c r="Q18" s="3">
        <v>78</v>
      </c>
      <c r="R18" s="3">
        <v>89</v>
      </c>
      <c r="S18" s="3">
        <v>675</v>
      </c>
      <c r="T18" s="3">
        <v>643</v>
      </c>
      <c r="U18" s="3">
        <v>611</v>
      </c>
      <c r="V18" s="3">
        <v>5.8</v>
      </c>
      <c r="W18" s="3">
        <v>6.3</v>
      </c>
      <c r="X18" s="3">
        <v>4.4000000000000004</v>
      </c>
      <c r="Y18" s="13">
        <f t="shared" si="3"/>
        <v>75</v>
      </c>
      <c r="Z18" s="13">
        <f t="shared" si="4"/>
        <v>643</v>
      </c>
      <c r="AA18" s="13">
        <f t="shared" si="5"/>
        <v>5.5</v>
      </c>
    </row>
    <row r="19" spans="1:27" x14ac:dyDescent="0.25">
      <c r="A19" t="s">
        <v>14</v>
      </c>
      <c r="B19">
        <v>11.613463074821899</v>
      </c>
      <c r="C19">
        <v>55.543053196456398</v>
      </c>
      <c r="D19">
        <v>11.481084755413102</v>
      </c>
      <c r="E19">
        <v>15.351716890214011</v>
      </c>
      <c r="F19">
        <v>11.74830874968101</v>
      </c>
      <c r="G19">
        <v>40.438000591381794</v>
      </c>
      <c r="H19">
        <v>34.713330682094892</v>
      </c>
      <c r="I19">
        <v>35.704437889446417</v>
      </c>
      <c r="J19">
        <v>37.002948879351223</v>
      </c>
      <c r="K19">
        <v>41.822200095817379</v>
      </c>
      <c r="L19">
        <v>68.143197632530743</v>
      </c>
      <c r="M19" s="13">
        <f t="shared" si="0"/>
        <v>12.860370131769374</v>
      </c>
      <c r="N19" s="13">
        <f t="shared" si="1"/>
        <v>36.951923054307706</v>
      </c>
      <c r="O19" s="13">
        <f t="shared" si="2"/>
        <v>48.989448869233115</v>
      </c>
      <c r="P19" s="3">
        <v>67</v>
      </c>
      <c r="Q19" s="3">
        <v>79</v>
      </c>
      <c r="R19" s="3">
        <v>89</v>
      </c>
      <c r="S19" s="3">
        <v>679</v>
      </c>
      <c r="T19" s="3">
        <v>689</v>
      </c>
      <c r="U19" s="3">
        <v>702</v>
      </c>
      <c r="V19" s="3">
        <v>7.8</v>
      </c>
      <c r="W19" s="3">
        <v>8.9</v>
      </c>
      <c r="X19" s="3">
        <v>11</v>
      </c>
      <c r="Y19" s="13">
        <f t="shared" si="3"/>
        <v>78.333333333333329</v>
      </c>
      <c r="Z19" s="13">
        <f t="shared" si="4"/>
        <v>690</v>
      </c>
      <c r="AA19" s="13">
        <f t="shared" si="5"/>
        <v>9.2333333333333325</v>
      </c>
    </row>
    <row r="20" spans="1:27" x14ac:dyDescent="0.25">
      <c r="A20" t="s">
        <v>15</v>
      </c>
      <c r="B20">
        <v>11.607342156731301</v>
      </c>
      <c r="C20">
        <v>55.552375313091602</v>
      </c>
      <c r="D20">
        <v>9.2395107663963554</v>
      </c>
      <c r="E20">
        <v>10.406262935139127</v>
      </c>
      <c r="F20">
        <v>7.4610379713361485</v>
      </c>
      <c r="G20">
        <v>32.221161709110518</v>
      </c>
      <c r="H20">
        <v>28.932533202857186</v>
      </c>
      <c r="I20">
        <v>30.869073411890319</v>
      </c>
      <c r="J20">
        <v>31.956470390751505</v>
      </c>
      <c r="K20">
        <v>23.280192736986312</v>
      </c>
      <c r="L20">
        <v>27.509860618849384</v>
      </c>
      <c r="M20" s="13">
        <f t="shared" si="0"/>
        <v>9.0356038909572103</v>
      </c>
      <c r="N20" s="13">
        <f t="shared" si="1"/>
        <v>30.674256107952676</v>
      </c>
      <c r="O20" s="13">
        <f t="shared" si="2"/>
        <v>27.582174582195734</v>
      </c>
      <c r="P20" s="3">
        <v>54</v>
      </c>
      <c r="Q20" s="3">
        <v>52</v>
      </c>
      <c r="R20" s="3">
        <v>51</v>
      </c>
      <c r="S20" s="3">
        <v>523</v>
      </c>
      <c r="T20" s="3">
        <v>546</v>
      </c>
      <c r="U20" s="3">
        <v>572</v>
      </c>
      <c r="V20" s="3">
        <v>6.7</v>
      </c>
      <c r="W20" s="3">
        <v>5.0999999999999996</v>
      </c>
      <c r="X20" s="3">
        <v>5.4</v>
      </c>
      <c r="Y20" s="13">
        <f t="shared" si="3"/>
        <v>52.333333333333336</v>
      </c>
      <c r="Z20" s="13">
        <f t="shared" si="4"/>
        <v>547</v>
      </c>
      <c r="AA20" s="13">
        <f t="shared" si="5"/>
        <v>5.7333333333333343</v>
      </c>
    </row>
    <row r="21" spans="1:27" x14ac:dyDescent="0.25">
      <c r="A21" t="s">
        <v>16</v>
      </c>
      <c r="B21">
        <v>11.605877653884001</v>
      </c>
      <c r="C21">
        <v>55.551659763756298</v>
      </c>
      <c r="D21">
        <v>2.7764145224941896</v>
      </c>
      <c r="E21">
        <v>4.2832900836552925</v>
      </c>
      <c r="F21">
        <v>3.5276147995729352</v>
      </c>
      <c r="G21">
        <v>34.232694561358095</v>
      </c>
      <c r="H21">
        <v>28.466310822699612</v>
      </c>
      <c r="I21">
        <v>27.523323400874165</v>
      </c>
      <c r="J21">
        <v>24.255466039820352</v>
      </c>
      <c r="K21">
        <v>28.276233211052698</v>
      </c>
      <c r="L21">
        <v>35.687711015413385</v>
      </c>
      <c r="M21" s="13">
        <f t="shared" si="0"/>
        <v>3.5291064685741396</v>
      </c>
      <c r="N21" s="13">
        <f t="shared" si="1"/>
        <v>30.074109594977291</v>
      </c>
      <c r="O21" s="13">
        <f t="shared" si="2"/>
        <v>29.406470088762145</v>
      </c>
      <c r="P21" s="3">
        <v>14</v>
      </c>
      <c r="Q21" s="3">
        <v>18</v>
      </c>
      <c r="R21" s="3">
        <v>21</v>
      </c>
      <c r="S21" s="3">
        <v>526</v>
      </c>
      <c r="T21" s="3">
        <v>531</v>
      </c>
      <c r="U21" s="3">
        <v>521</v>
      </c>
      <c r="V21" s="3">
        <v>5.3</v>
      </c>
      <c r="W21" s="3">
        <v>6.2</v>
      </c>
      <c r="X21" s="3">
        <v>7.2</v>
      </c>
      <c r="Y21" s="13">
        <f t="shared" si="3"/>
        <v>17.666666666666668</v>
      </c>
      <c r="Z21" s="13">
        <f t="shared" si="4"/>
        <v>526</v>
      </c>
      <c r="AA21" s="13">
        <f t="shared" si="5"/>
        <v>6.2333333333333334</v>
      </c>
    </row>
    <row r="22" spans="1:27" x14ac:dyDescent="0.25">
      <c r="A22" t="s">
        <v>17</v>
      </c>
      <c r="B22">
        <v>11.6222596633918</v>
      </c>
      <c r="C22">
        <v>55.563679276462601</v>
      </c>
      <c r="D22">
        <v>10.366327960722197</v>
      </c>
      <c r="E22">
        <v>18.024761945405061</v>
      </c>
      <c r="F22">
        <v>10.736898495834211</v>
      </c>
      <c r="G22">
        <v>39.876402909377944</v>
      </c>
      <c r="H22">
        <v>34.324685344479306</v>
      </c>
      <c r="I22">
        <v>33.804840280330723</v>
      </c>
      <c r="J22">
        <v>52.821768342289744</v>
      </c>
      <c r="K22">
        <v>52.336103092426875</v>
      </c>
      <c r="L22">
        <v>78.526491678029984</v>
      </c>
      <c r="M22" s="13">
        <f t="shared" si="0"/>
        <v>13.042662800653822</v>
      </c>
      <c r="N22" s="13">
        <f t="shared" si="1"/>
        <v>36.001976178062655</v>
      </c>
      <c r="O22" s="13">
        <f t="shared" si="2"/>
        <v>61.228121037582206</v>
      </c>
      <c r="P22" s="3">
        <v>45</v>
      </c>
      <c r="Q22" s="3">
        <v>63</v>
      </c>
      <c r="R22" s="3">
        <v>51</v>
      </c>
      <c r="S22" s="3">
        <v>587</v>
      </c>
      <c r="T22" s="3">
        <v>602</v>
      </c>
      <c r="U22" s="3">
        <v>589</v>
      </c>
      <c r="V22" s="3">
        <v>10.199999999999999</v>
      </c>
      <c r="W22" s="3">
        <v>9.5</v>
      </c>
      <c r="X22" s="3">
        <v>11.3</v>
      </c>
      <c r="Y22" s="13">
        <f t="shared" si="3"/>
        <v>53</v>
      </c>
      <c r="Z22" s="13">
        <f t="shared" si="4"/>
        <v>592.66666666666663</v>
      </c>
      <c r="AA22" s="13">
        <f t="shared" si="5"/>
        <v>10.333333333333334</v>
      </c>
    </row>
    <row r="23" spans="1:27" x14ac:dyDescent="0.25">
      <c r="A23" t="s">
        <v>18</v>
      </c>
      <c r="B23">
        <v>11.635174163927999</v>
      </c>
      <c r="C23">
        <v>55.565287730093203</v>
      </c>
      <c r="D23">
        <v>17.450570330206542</v>
      </c>
      <c r="E23">
        <v>21.271036067257274</v>
      </c>
      <c r="F23">
        <v>19.915088661181354</v>
      </c>
      <c r="G23">
        <v>43.754949419918887</v>
      </c>
      <c r="H23">
        <v>38.427274440403473</v>
      </c>
      <c r="I23">
        <v>38.872348612223931</v>
      </c>
      <c r="J23">
        <v>41.737633224880362</v>
      </c>
      <c r="K23">
        <v>21.175547320349732</v>
      </c>
      <c r="L23">
        <v>43.921691693179014</v>
      </c>
      <c r="M23" s="13">
        <f t="shared" si="0"/>
        <v>19.545565019548391</v>
      </c>
      <c r="N23" s="13">
        <f t="shared" si="1"/>
        <v>40.351524157515428</v>
      </c>
      <c r="O23" s="13">
        <f t="shared" si="2"/>
        <v>35.611624079469699</v>
      </c>
      <c r="P23" s="3">
        <v>69</v>
      </c>
      <c r="Q23" s="3">
        <v>79</v>
      </c>
      <c r="R23" s="3">
        <v>99</v>
      </c>
      <c r="S23" s="3">
        <v>687</v>
      </c>
      <c r="T23" s="3">
        <v>712</v>
      </c>
      <c r="U23" s="3">
        <v>702</v>
      </c>
      <c r="V23" s="3">
        <v>8.9</v>
      </c>
      <c r="W23" s="3">
        <v>4.8</v>
      </c>
      <c r="X23" s="3">
        <v>8.6</v>
      </c>
      <c r="Y23" s="13">
        <f t="shared" si="3"/>
        <v>82.333333333333329</v>
      </c>
      <c r="Z23" s="13">
        <f t="shared" si="4"/>
        <v>700.33333333333337</v>
      </c>
      <c r="AA23" s="13">
        <f t="shared" si="5"/>
        <v>7.4333333333333327</v>
      </c>
    </row>
    <row r="24" spans="1:27" x14ac:dyDescent="0.25">
      <c r="A24" t="s">
        <v>19</v>
      </c>
      <c r="B24">
        <v>11.6357671125752</v>
      </c>
      <c r="C24">
        <v>55.569582918277298</v>
      </c>
      <c r="D24">
        <v>12.881394868809654</v>
      </c>
      <c r="E24">
        <v>10.639026201917918</v>
      </c>
      <c r="F24">
        <v>3.645824208702773</v>
      </c>
      <c r="G24">
        <v>48.477834042938127</v>
      </c>
      <c r="H24">
        <v>33.688069770966031</v>
      </c>
      <c r="I24">
        <v>35.650995595234939</v>
      </c>
      <c r="J24">
        <v>28.615099004824923</v>
      </c>
      <c r="K24">
        <v>49.351701150947548</v>
      </c>
      <c r="L24">
        <v>60.923376396856199</v>
      </c>
      <c r="M24" s="13">
        <f t="shared" si="0"/>
        <v>9.0554150931434485</v>
      </c>
      <c r="N24" s="13">
        <f t="shared" si="1"/>
        <v>39.272299803046366</v>
      </c>
      <c r="O24" s="13">
        <f t="shared" si="2"/>
        <v>46.296725517542889</v>
      </c>
      <c r="P24" s="3">
        <v>72</v>
      </c>
      <c r="Q24" s="3">
        <v>52</v>
      </c>
      <c r="R24" s="3">
        <v>24</v>
      </c>
      <c r="S24" s="3">
        <v>786</v>
      </c>
      <c r="T24" s="3">
        <v>656</v>
      </c>
      <c r="U24" s="3">
        <v>689</v>
      </c>
      <c r="V24" s="3">
        <v>6.9</v>
      </c>
      <c r="W24" s="3">
        <v>10.4</v>
      </c>
      <c r="X24" s="3">
        <v>11.5</v>
      </c>
      <c r="Y24" s="13">
        <f t="shared" si="3"/>
        <v>49.333333333333336</v>
      </c>
      <c r="Z24" s="13">
        <f t="shared" si="4"/>
        <v>710.33333333333337</v>
      </c>
      <c r="AA24" s="13">
        <f t="shared" si="5"/>
        <v>9.6</v>
      </c>
    </row>
    <row r="25" spans="1:27" x14ac:dyDescent="0.25">
      <c r="A25" t="s">
        <v>20</v>
      </c>
      <c r="B25">
        <v>11.658475785329101</v>
      </c>
      <c r="C25">
        <v>55.579108194301497</v>
      </c>
      <c r="D25">
        <v>21.551814817450119</v>
      </c>
      <c r="E25">
        <v>23.3791543396508</v>
      </c>
      <c r="F25">
        <v>14.685783728410561</v>
      </c>
      <c r="G25">
        <v>40.538596225560219</v>
      </c>
      <c r="H25">
        <v>41.600830265005236</v>
      </c>
      <c r="I25">
        <v>37.069889156137926</v>
      </c>
      <c r="J25">
        <v>46.255403168386323</v>
      </c>
      <c r="K25">
        <v>30.715837890931041</v>
      </c>
      <c r="L25">
        <v>54.737779035243342</v>
      </c>
      <c r="M25" s="13">
        <f t="shared" si="0"/>
        <v>19.87225096183716</v>
      </c>
      <c r="N25" s="13">
        <f t="shared" si="1"/>
        <v>39.736438548901127</v>
      </c>
      <c r="O25" s="13">
        <f t="shared" si="2"/>
        <v>43.903006698186907</v>
      </c>
      <c r="P25" s="3">
        <v>112</v>
      </c>
      <c r="Q25" s="3">
        <v>92</v>
      </c>
      <c r="R25" s="3">
        <v>79</v>
      </c>
      <c r="S25" s="3">
        <v>678</v>
      </c>
      <c r="T25" s="3">
        <v>802</v>
      </c>
      <c r="U25" s="3">
        <v>714</v>
      </c>
      <c r="V25" s="3">
        <v>8.9</v>
      </c>
      <c r="W25" s="3">
        <v>5.7</v>
      </c>
      <c r="X25" s="3">
        <v>9</v>
      </c>
      <c r="Y25" s="13">
        <f t="shared" si="3"/>
        <v>94.333333333333329</v>
      </c>
      <c r="Z25" s="13">
        <f t="shared" si="4"/>
        <v>731.33333333333337</v>
      </c>
      <c r="AA25" s="13">
        <f t="shared" si="5"/>
        <v>7.8666666666666671</v>
      </c>
    </row>
    <row r="26" spans="1:27" x14ac:dyDescent="0.25">
      <c r="A26" t="s">
        <v>21</v>
      </c>
      <c r="B26">
        <v>11.6657901214116</v>
      </c>
      <c r="C26">
        <v>55.574678268422701</v>
      </c>
      <c r="D26">
        <v>39.852758563372682</v>
      </c>
      <c r="E26">
        <v>45.562409983199203</v>
      </c>
      <c r="F26">
        <v>47.529875384288545</v>
      </c>
      <c r="G26">
        <v>44.680350450701432</v>
      </c>
      <c r="H26">
        <v>37.905391492124913</v>
      </c>
      <c r="I26">
        <v>40.193713893849541</v>
      </c>
      <c r="J26">
        <v>22.14078520216929</v>
      </c>
      <c r="K26">
        <v>35.634212591260479</v>
      </c>
      <c r="L26">
        <v>43.593363117149252</v>
      </c>
      <c r="M26" s="13">
        <f t="shared" si="0"/>
        <v>44.315014643620145</v>
      </c>
      <c r="N26" s="13">
        <f t="shared" si="1"/>
        <v>40.92648527889196</v>
      </c>
      <c r="O26" s="13">
        <f t="shared" si="2"/>
        <v>33.789453636859669</v>
      </c>
      <c r="P26" s="3">
        <v>212</v>
      </c>
      <c r="Q26" s="3">
        <v>178</v>
      </c>
      <c r="R26" s="3">
        <v>192</v>
      </c>
      <c r="S26" s="3">
        <v>739</v>
      </c>
      <c r="T26" s="3">
        <v>729</v>
      </c>
      <c r="U26" s="3">
        <v>758</v>
      </c>
      <c r="V26" s="3">
        <v>4.5</v>
      </c>
      <c r="W26" s="3">
        <v>8.5</v>
      </c>
      <c r="X26" s="3">
        <v>8.4</v>
      </c>
      <c r="Y26" s="13">
        <f t="shared" si="3"/>
        <v>194</v>
      </c>
      <c r="Z26" s="13">
        <f t="shared" si="4"/>
        <v>742</v>
      </c>
      <c r="AA26" s="13">
        <f t="shared" si="5"/>
        <v>7.1333333333333329</v>
      </c>
    </row>
    <row r="27" spans="1:27" x14ac:dyDescent="0.25">
      <c r="A27" t="s">
        <v>22</v>
      </c>
      <c r="B27">
        <v>11.663566329727701</v>
      </c>
      <c r="C27">
        <v>55.575192405111302</v>
      </c>
      <c r="D27">
        <v>11.922439348706442</v>
      </c>
      <c r="E27">
        <v>17.48808038692431</v>
      </c>
      <c r="F27">
        <v>16.526128656292723</v>
      </c>
      <c r="G27">
        <v>51.767796062997611</v>
      </c>
      <c r="H27">
        <v>44.952403167264848</v>
      </c>
      <c r="I27">
        <v>44.183973382913116</v>
      </c>
      <c r="J27">
        <v>32.819739012566551</v>
      </c>
      <c r="K27">
        <v>52.690469053589148</v>
      </c>
      <c r="L27">
        <v>42.101769271640485</v>
      </c>
      <c r="M27" s="13">
        <f t="shared" si="0"/>
        <v>15.312216130641156</v>
      </c>
      <c r="N27" s="13">
        <f t="shared" si="1"/>
        <v>46.968057537725194</v>
      </c>
      <c r="O27" s="13">
        <f t="shared" si="2"/>
        <v>42.537325779265394</v>
      </c>
      <c r="P27" s="3">
        <v>78</v>
      </c>
      <c r="Q27" s="3">
        <v>89</v>
      </c>
      <c r="R27" s="3">
        <v>102</v>
      </c>
      <c r="S27" s="3">
        <v>823</v>
      </c>
      <c r="T27" s="3">
        <v>912</v>
      </c>
      <c r="U27" s="3">
        <v>864</v>
      </c>
      <c r="V27" s="3">
        <v>6.8</v>
      </c>
      <c r="W27" s="3">
        <v>9.6999999999999993</v>
      </c>
      <c r="X27" s="3">
        <v>6.9</v>
      </c>
      <c r="Y27" s="13">
        <f t="shared" si="3"/>
        <v>89.666666666666671</v>
      </c>
      <c r="Z27" s="13">
        <f t="shared" si="4"/>
        <v>866.33333333333337</v>
      </c>
      <c r="AA27" s="13">
        <f t="shared" si="5"/>
        <v>7.8</v>
      </c>
    </row>
    <row r="28" spans="1:27" x14ac:dyDescent="0.25">
      <c r="A28" t="s">
        <v>23</v>
      </c>
      <c r="B28">
        <v>11.6754847560249</v>
      </c>
      <c r="C28">
        <v>55.579675527320802</v>
      </c>
      <c r="D28">
        <v>9.7769350306038998</v>
      </c>
      <c r="E28">
        <v>19.638196425941228</v>
      </c>
      <c r="F28">
        <v>14.998435765522254</v>
      </c>
      <c r="G28">
        <v>47.474705550268254</v>
      </c>
      <c r="H28">
        <v>44.949712597110363</v>
      </c>
      <c r="I28">
        <v>45.823623167037702</v>
      </c>
      <c r="J28">
        <v>44.188664462248028</v>
      </c>
      <c r="K28">
        <v>40.116219037698976</v>
      </c>
      <c r="L28">
        <v>14.073886547942308</v>
      </c>
      <c r="M28" s="13">
        <f t="shared" si="0"/>
        <v>14.804522407355792</v>
      </c>
      <c r="N28" s="13">
        <f t="shared" si="1"/>
        <v>46.082680438138773</v>
      </c>
      <c r="O28" s="13">
        <f t="shared" si="2"/>
        <v>32.792923349296437</v>
      </c>
      <c r="P28" s="3">
        <v>58</v>
      </c>
      <c r="Q28" s="3">
        <v>91</v>
      </c>
      <c r="R28" s="3">
        <v>84</v>
      </c>
      <c r="S28" s="3">
        <v>812</v>
      </c>
      <c r="T28" s="3">
        <v>889</v>
      </c>
      <c r="U28" s="3">
        <v>918</v>
      </c>
      <c r="V28" s="3">
        <v>7.4</v>
      </c>
      <c r="W28" s="3">
        <v>9.1999999999999993</v>
      </c>
      <c r="X28" s="3">
        <v>2.2999999999999998</v>
      </c>
      <c r="Y28" s="13">
        <f t="shared" si="3"/>
        <v>77.666666666666671</v>
      </c>
      <c r="Z28" s="13">
        <f t="shared" si="4"/>
        <v>873</v>
      </c>
      <c r="AA28" s="13">
        <f t="shared" si="5"/>
        <v>6.3000000000000007</v>
      </c>
    </row>
    <row r="29" spans="1:27" x14ac:dyDescent="0.25">
      <c r="A29" t="s">
        <v>24</v>
      </c>
      <c r="B29">
        <v>11.669395961986</v>
      </c>
      <c r="C29">
        <v>55.582060229038397</v>
      </c>
      <c r="D29">
        <v>20.517377647561009</v>
      </c>
      <c r="E29">
        <v>16.537737359212947</v>
      </c>
      <c r="F29">
        <v>11.90066835790806</v>
      </c>
      <c r="G29">
        <v>43.191526654059089</v>
      </c>
      <c r="H29">
        <v>40.0241166533404</v>
      </c>
      <c r="I29">
        <v>42.47495050766701</v>
      </c>
      <c r="J29">
        <v>36.7736427487405</v>
      </c>
      <c r="K29">
        <v>34.432128578037727</v>
      </c>
      <c r="L29">
        <v>42.654870414979648</v>
      </c>
      <c r="M29" s="13">
        <f t="shared" si="0"/>
        <v>16.318594454894008</v>
      </c>
      <c r="N29" s="13">
        <f t="shared" si="1"/>
        <v>41.896864605022166</v>
      </c>
      <c r="O29" s="13">
        <f t="shared" si="2"/>
        <v>37.953547247252629</v>
      </c>
      <c r="P29" s="3">
        <v>68</v>
      </c>
      <c r="Q29" s="3">
        <v>54</v>
      </c>
      <c r="R29" s="3">
        <v>42</v>
      </c>
      <c r="S29" s="3">
        <v>736</v>
      </c>
      <c r="T29" s="3">
        <v>846</v>
      </c>
      <c r="U29" s="3">
        <v>872</v>
      </c>
      <c r="V29" s="3">
        <v>7.9</v>
      </c>
      <c r="W29" s="3">
        <v>7.6</v>
      </c>
      <c r="X29" s="3">
        <v>5.9</v>
      </c>
      <c r="Y29" s="13">
        <f t="shared" si="3"/>
        <v>54.666666666666664</v>
      </c>
      <c r="Z29" s="13">
        <f t="shared" si="4"/>
        <v>818</v>
      </c>
      <c r="AA29" s="13">
        <f t="shared" si="5"/>
        <v>7.1333333333333329</v>
      </c>
    </row>
    <row r="30" spans="1:27" x14ac:dyDescent="0.25">
      <c r="A30" t="s">
        <v>25</v>
      </c>
      <c r="B30">
        <v>11.667350055843601</v>
      </c>
      <c r="C30">
        <v>55.581075695097297</v>
      </c>
      <c r="D30">
        <v>20.54995336757759</v>
      </c>
      <c r="E30">
        <v>14.063672679579192</v>
      </c>
      <c r="F30">
        <v>19.070340321254033</v>
      </c>
      <c r="G30">
        <v>42.264016139615372</v>
      </c>
      <c r="H30">
        <v>37.742260022206722</v>
      </c>
      <c r="I30">
        <v>39.522726328920626</v>
      </c>
      <c r="J30">
        <v>41.149933928344531</v>
      </c>
      <c r="K30">
        <v>14.137646296591763</v>
      </c>
      <c r="L30">
        <v>28.926007678408528</v>
      </c>
      <c r="M30" s="13">
        <f t="shared" si="0"/>
        <v>17.894655456136942</v>
      </c>
      <c r="N30" s="13">
        <f t="shared" si="1"/>
        <v>39.843000830247568</v>
      </c>
      <c r="O30" s="13">
        <f t="shared" si="2"/>
        <v>28.071195967781605</v>
      </c>
      <c r="P30" s="3">
        <v>92</v>
      </c>
      <c r="Q30" s="3">
        <v>57</v>
      </c>
      <c r="R30" s="3">
        <v>83</v>
      </c>
      <c r="S30" s="3">
        <v>689</v>
      </c>
      <c r="T30" s="3">
        <v>756</v>
      </c>
      <c r="U30" s="3">
        <v>801</v>
      </c>
      <c r="V30" s="3">
        <v>8.3000000000000007</v>
      </c>
      <c r="W30" s="3">
        <v>2.8</v>
      </c>
      <c r="X30" s="3">
        <v>3.6</v>
      </c>
      <c r="Y30" s="13">
        <f t="shared" si="3"/>
        <v>77.333333333333329</v>
      </c>
      <c r="Z30" s="13">
        <f t="shared" si="4"/>
        <v>748.66666666666663</v>
      </c>
      <c r="AA30" s="13">
        <f t="shared" si="5"/>
        <v>4.9000000000000004</v>
      </c>
    </row>
    <row r="31" spans="1:27" x14ac:dyDescent="0.25">
      <c r="A31" t="s">
        <v>26</v>
      </c>
      <c r="B31">
        <v>11.6650048482642</v>
      </c>
      <c r="C31">
        <v>55.588253426243298</v>
      </c>
      <c r="D31">
        <v>9.5332998835767206</v>
      </c>
      <c r="E31">
        <v>14.483490151995204</v>
      </c>
      <c r="F31">
        <v>22.555674074191781</v>
      </c>
      <c r="G31">
        <v>52.674582618628996</v>
      </c>
      <c r="H31">
        <v>42.99914572100608</v>
      </c>
      <c r="I31">
        <v>46.401755052123001</v>
      </c>
      <c r="J31">
        <v>46.231794999253658</v>
      </c>
      <c r="K31">
        <v>32.404497775658484</v>
      </c>
      <c r="L31">
        <v>21.038012368046086</v>
      </c>
      <c r="M31" s="13">
        <f t="shared" si="0"/>
        <v>15.524154703254567</v>
      </c>
      <c r="N31" s="13">
        <f t="shared" si="1"/>
        <v>47.358494463919357</v>
      </c>
      <c r="O31" s="13">
        <f t="shared" si="2"/>
        <v>33.22476838098607</v>
      </c>
      <c r="P31" s="3">
        <v>45</v>
      </c>
      <c r="Q31" s="3">
        <v>48</v>
      </c>
      <c r="R31" s="3">
        <v>92</v>
      </c>
      <c r="S31" s="3">
        <v>847</v>
      </c>
      <c r="T31" s="3">
        <v>842</v>
      </c>
      <c r="U31" s="3">
        <v>911</v>
      </c>
      <c r="V31" s="3">
        <v>9.1999999999999993</v>
      </c>
      <c r="W31" s="3">
        <v>5.7</v>
      </c>
      <c r="X31" s="3">
        <v>3.5</v>
      </c>
      <c r="Y31" s="13">
        <f t="shared" si="3"/>
        <v>61.666666666666664</v>
      </c>
      <c r="Z31" s="13">
        <f t="shared" si="4"/>
        <v>866.66666666666663</v>
      </c>
      <c r="AA31" s="13">
        <f t="shared" si="5"/>
        <v>6.1333333333333329</v>
      </c>
    </row>
    <row r="32" spans="1:27" x14ac:dyDescent="0.25">
      <c r="A32" t="s">
        <v>27</v>
      </c>
      <c r="B32">
        <v>11.671431422431199</v>
      </c>
      <c r="C32">
        <v>55.588496582010897</v>
      </c>
      <c r="D32">
        <v>33.73375393247688</v>
      </c>
      <c r="E32">
        <v>42.651746847157554</v>
      </c>
      <c r="F32">
        <v>24.87716303203494</v>
      </c>
      <c r="G32">
        <v>54.736460287080313</v>
      </c>
      <c r="H32">
        <v>42.119306100758649</v>
      </c>
      <c r="I32">
        <v>46.199795586124857</v>
      </c>
      <c r="J32">
        <v>25.067560757508378</v>
      </c>
      <c r="K32">
        <v>29.849339722066944</v>
      </c>
      <c r="L32">
        <v>22.611184525796162</v>
      </c>
      <c r="M32" s="13">
        <f t="shared" si="0"/>
        <v>33.754221270556464</v>
      </c>
      <c r="N32" s="13">
        <f t="shared" si="1"/>
        <v>47.685187324654606</v>
      </c>
      <c r="O32" s="13">
        <f t="shared" si="2"/>
        <v>25.842695001790492</v>
      </c>
      <c r="P32" s="3">
        <v>137</v>
      </c>
      <c r="Q32" s="3">
        <v>149</v>
      </c>
      <c r="R32" s="3">
        <v>122</v>
      </c>
      <c r="S32" s="3">
        <v>913</v>
      </c>
      <c r="T32" s="3">
        <v>836</v>
      </c>
      <c r="U32" s="3">
        <v>924</v>
      </c>
      <c r="V32" s="3">
        <v>5.3</v>
      </c>
      <c r="W32" s="3">
        <v>4.7</v>
      </c>
      <c r="X32" s="3">
        <v>2.6</v>
      </c>
      <c r="Y32" s="13">
        <f t="shared" si="3"/>
        <v>136</v>
      </c>
      <c r="Z32" s="13">
        <f t="shared" si="4"/>
        <v>891</v>
      </c>
      <c r="AA32" s="13">
        <f t="shared" si="5"/>
        <v>4.2</v>
      </c>
    </row>
    <row r="33" spans="1:27" x14ac:dyDescent="0.25">
      <c r="A33" t="s">
        <v>28</v>
      </c>
      <c r="B33">
        <v>11.7215023575553</v>
      </c>
      <c r="C33">
        <v>55.583296543503501</v>
      </c>
      <c r="D33">
        <v>18.233430623894627</v>
      </c>
      <c r="E33">
        <v>13.73379983650667</v>
      </c>
      <c r="F33">
        <v>14.709425536919417</v>
      </c>
      <c r="G33">
        <v>48.020748110374996</v>
      </c>
      <c r="H33">
        <v>38.952263826574971</v>
      </c>
      <c r="I33">
        <v>43.153396909531139</v>
      </c>
      <c r="J33">
        <v>47.564757016228981</v>
      </c>
      <c r="K33">
        <v>32.809162911661872</v>
      </c>
      <c r="L33">
        <v>62.660559138883187</v>
      </c>
      <c r="M33" s="13">
        <f t="shared" si="0"/>
        <v>15.558885332440239</v>
      </c>
      <c r="N33" s="13">
        <f t="shared" si="1"/>
        <v>43.375469615493706</v>
      </c>
      <c r="O33" s="13">
        <f t="shared" si="2"/>
        <v>47.678159688924687</v>
      </c>
      <c r="P33" s="3">
        <v>78</v>
      </c>
      <c r="Q33" s="3">
        <v>57</v>
      </c>
      <c r="R33" s="3">
        <v>71</v>
      </c>
      <c r="S33" s="3">
        <v>847</v>
      </c>
      <c r="T33" s="3">
        <v>798</v>
      </c>
      <c r="U33" s="3">
        <v>899</v>
      </c>
      <c r="V33" s="3">
        <v>9.1999999999999993</v>
      </c>
      <c r="W33" s="3">
        <v>6.7</v>
      </c>
      <c r="X33" s="3">
        <v>7.9</v>
      </c>
      <c r="Y33" s="13">
        <f t="shared" si="3"/>
        <v>68.666666666666671</v>
      </c>
      <c r="Z33" s="13">
        <f t="shared" si="4"/>
        <v>848</v>
      </c>
      <c r="AA33" s="13">
        <f t="shared" si="5"/>
        <v>7.9333333333333327</v>
      </c>
    </row>
    <row r="34" spans="1:27" x14ac:dyDescent="0.25">
      <c r="A34" t="s">
        <v>29</v>
      </c>
      <c r="B34">
        <v>11.745739365357201</v>
      </c>
      <c r="C34">
        <v>55.585257665168101</v>
      </c>
      <c r="D34">
        <v>8.5814629451090561</v>
      </c>
      <c r="E34">
        <v>10.77943278730095</v>
      </c>
      <c r="F34">
        <v>12.664571661297487</v>
      </c>
      <c r="G34">
        <v>46.276283234334194</v>
      </c>
      <c r="H34">
        <v>38.370298841877393</v>
      </c>
      <c r="I34">
        <v>36.936069107898184</v>
      </c>
      <c r="J34">
        <v>40.441123426213032</v>
      </c>
      <c r="K34">
        <v>38.358754551156281</v>
      </c>
      <c r="L34">
        <v>30.374216009350125</v>
      </c>
      <c r="M34" s="13">
        <f t="shared" si="0"/>
        <v>10.675155797902498</v>
      </c>
      <c r="N34" s="13">
        <f t="shared" si="1"/>
        <v>40.527550394703262</v>
      </c>
      <c r="O34" s="13">
        <f t="shared" si="2"/>
        <v>36.391364662239809</v>
      </c>
      <c r="P34" s="3">
        <v>45</v>
      </c>
      <c r="Q34" s="3">
        <v>47</v>
      </c>
      <c r="R34" s="3">
        <v>59</v>
      </c>
      <c r="S34" s="3">
        <v>786</v>
      </c>
      <c r="T34" s="3">
        <v>758</v>
      </c>
      <c r="U34" s="3">
        <v>744</v>
      </c>
      <c r="V34" s="3">
        <v>7.4</v>
      </c>
      <c r="W34" s="3">
        <v>6.9</v>
      </c>
      <c r="X34" s="3">
        <v>4.5</v>
      </c>
      <c r="Y34" s="13">
        <f t="shared" si="3"/>
        <v>50.333333333333336</v>
      </c>
      <c r="Z34" s="13">
        <f t="shared" si="4"/>
        <v>762.66666666666663</v>
      </c>
      <c r="AA34" s="13">
        <f t="shared" si="5"/>
        <v>6.2666666666666666</v>
      </c>
    </row>
    <row r="35" spans="1:27" x14ac:dyDescent="0.25">
      <c r="A35" t="s">
        <v>30</v>
      </c>
      <c r="B35">
        <v>11.7503406185175</v>
      </c>
      <c r="C35">
        <v>55.592113078559201</v>
      </c>
      <c r="D35">
        <v>25.269625244520345</v>
      </c>
      <c r="E35">
        <v>35.735213436475064</v>
      </c>
      <c r="F35">
        <v>17.952962745778837</v>
      </c>
      <c r="G35">
        <v>44.049907304109247</v>
      </c>
      <c r="H35">
        <v>38.790461236958855</v>
      </c>
      <c r="I35">
        <v>42.224528935414348</v>
      </c>
      <c r="J35">
        <v>30.425383776693476</v>
      </c>
      <c r="K35">
        <v>17.826574797332658</v>
      </c>
      <c r="L35">
        <v>29.844118625555989</v>
      </c>
      <c r="M35" s="13">
        <f t="shared" si="0"/>
        <v>26.319267142258081</v>
      </c>
      <c r="N35" s="13">
        <f t="shared" si="1"/>
        <v>41.688299158827483</v>
      </c>
      <c r="O35" s="13">
        <f t="shared" si="2"/>
        <v>26.032025733194043</v>
      </c>
      <c r="P35" s="3">
        <v>77</v>
      </c>
      <c r="Q35" s="3">
        <v>83</v>
      </c>
      <c r="R35" s="3">
        <v>67</v>
      </c>
      <c r="S35" s="3">
        <v>724</v>
      </c>
      <c r="T35" s="3">
        <v>758</v>
      </c>
      <c r="U35" s="3">
        <v>824</v>
      </c>
      <c r="V35" s="3">
        <v>6.7</v>
      </c>
      <c r="W35" s="3">
        <v>3.6</v>
      </c>
      <c r="X35" s="3">
        <v>4.8</v>
      </c>
      <c r="Y35" s="13">
        <f t="shared" si="3"/>
        <v>75.666666666666671</v>
      </c>
      <c r="Z35" s="13">
        <f t="shared" si="4"/>
        <v>768.66666666666663</v>
      </c>
      <c r="AA35" s="13">
        <f t="shared" si="5"/>
        <v>5.0333333333333341</v>
      </c>
    </row>
    <row r="36" spans="1:27" x14ac:dyDescent="0.25">
      <c r="A36" t="s">
        <v>31</v>
      </c>
      <c r="B36">
        <v>11.8154710421648</v>
      </c>
      <c r="C36">
        <v>55.589694511089903</v>
      </c>
      <c r="D36">
        <v>26.184566835214266</v>
      </c>
      <c r="E36">
        <v>34.913202075958679</v>
      </c>
      <c r="F36">
        <v>36.693253287996555</v>
      </c>
      <c r="G36">
        <v>54.789052524498956</v>
      </c>
      <c r="H36">
        <v>40.134053117701498</v>
      </c>
      <c r="I36">
        <v>45.659731109097258</v>
      </c>
      <c r="J36">
        <v>35.837356548580011</v>
      </c>
      <c r="K36">
        <v>25.426997788614514</v>
      </c>
      <c r="L36">
        <v>81.919262515859529</v>
      </c>
      <c r="M36" s="13">
        <f t="shared" si="0"/>
        <v>32.597007399723168</v>
      </c>
      <c r="N36" s="13">
        <f t="shared" si="1"/>
        <v>46.860945583765904</v>
      </c>
      <c r="O36" s="13">
        <f t="shared" si="2"/>
        <v>47.727872284351349</v>
      </c>
      <c r="P36" s="3">
        <v>92</v>
      </c>
      <c r="Q36" s="3">
        <v>113</v>
      </c>
      <c r="R36" s="3">
        <v>153</v>
      </c>
      <c r="S36" s="3">
        <v>897</v>
      </c>
      <c r="T36" s="3">
        <v>786</v>
      </c>
      <c r="U36" s="3">
        <v>878</v>
      </c>
      <c r="V36" s="3">
        <v>6.4</v>
      </c>
      <c r="W36" s="3">
        <v>4.5</v>
      </c>
      <c r="X36" s="3">
        <v>9.3000000000000007</v>
      </c>
      <c r="Y36" s="13">
        <f t="shared" si="3"/>
        <v>119.33333333333333</v>
      </c>
      <c r="Z36" s="13">
        <f t="shared" si="4"/>
        <v>853.66666666666663</v>
      </c>
      <c r="AA36" s="13">
        <f t="shared" si="5"/>
        <v>6.7333333333333343</v>
      </c>
    </row>
    <row r="37" spans="1:27" x14ac:dyDescent="0.25">
      <c r="A37" t="s">
        <v>32</v>
      </c>
      <c r="B37">
        <v>11.858899868484301</v>
      </c>
      <c r="C37">
        <v>55.607404086188801</v>
      </c>
      <c r="D37">
        <v>10.657216868315443</v>
      </c>
      <c r="E37">
        <v>17.725790106064693</v>
      </c>
      <c r="F37">
        <v>12.44229711939226</v>
      </c>
      <c r="G37">
        <v>46.849872837511732</v>
      </c>
      <c r="H37">
        <v>40.060534213497995</v>
      </c>
      <c r="I37">
        <v>40.384485656047978</v>
      </c>
      <c r="J37">
        <v>41.269687761389179</v>
      </c>
      <c r="K37">
        <v>59.781869260923528</v>
      </c>
      <c r="L37">
        <v>29.570436617853751</v>
      </c>
      <c r="M37" s="13">
        <f t="shared" si="0"/>
        <v>13.608434697924132</v>
      </c>
      <c r="N37" s="13">
        <f t="shared" si="1"/>
        <v>42.431630902352566</v>
      </c>
      <c r="O37" s="13">
        <f t="shared" si="2"/>
        <v>43.540664546722155</v>
      </c>
      <c r="P37" s="3">
        <v>45</v>
      </c>
      <c r="Q37" s="3">
        <v>64</v>
      </c>
      <c r="R37" s="3">
        <v>61</v>
      </c>
      <c r="S37" s="3">
        <v>785</v>
      </c>
      <c r="T37" s="3">
        <v>791</v>
      </c>
      <c r="U37" s="3">
        <v>826</v>
      </c>
      <c r="V37" s="3">
        <v>7.6</v>
      </c>
      <c r="W37" s="3">
        <v>8.9</v>
      </c>
      <c r="X37" s="3">
        <v>23</v>
      </c>
      <c r="Y37" s="13">
        <f t="shared" si="3"/>
        <v>56.666666666666664</v>
      </c>
      <c r="Z37" s="13">
        <f t="shared" si="4"/>
        <v>800.66666666666663</v>
      </c>
      <c r="AA37" s="13">
        <f t="shared" si="5"/>
        <v>13.166666666666666</v>
      </c>
    </row>
    <row r="38" spans="1:27" x14ac:dyDescent="0.25">
      <c r="A38" t="s">
        <v>33</v>
      </c>
      <c r="B38">
        <v>11.892433277202199</v>
      </c>
      <c r="C38">
        <v>55.604126773227598</v>
      </c>
      <c r="D38">
        <v>23.877378622364745</v>
      </c>
      <c r="E38">
        <v>28.958779242219826</v>
      </c>
      <c r="F38">
        <v>14.420895350680897</v>
      </c>
      <c r="G38">
        <v>39.785812804976871</v>
      </c>
      <c r="H38">
        <v>38.630529401963898</v>
      </c>
      <c r="I38">
        <v>38.841944120591982</v>
      </c>
      <c r="J38">
        <v>45.573267141490362</v>
      </c>
      <c r="K38">
        <v>42.546973498956561</v>
      </c>
      <c r="L38">
        <v>62.117072047053554</v>
      </c>
      <c r="M38" s="13">
        <f t="shared" si="0"/>
        <v>22.419017738421825</v>
      </c>
      <c r="N38" s="13">
        <f t="shared" si="1"/>
        <v>39.086095442510917</v>
      </c>
      <c r="O38" s="13">
        <f t="shared" si="2"/>
        <v>50.07910422916683</v>
      </c>
      <c r="P38" s="3">
        <v>79</v>
      </c>
      <c r="Q38" s="3">
        <v>87</v>
      </c>
      <c r="R38" s="3">
        <v>69</v>
      </c>
      <c r="S38" s="3">
        <v>689</v>
      </c>
      <c r="T38" s="3">
        <v>768</v>
      </c>
      <c r="U38" s="3">
        <v>774</v>
      </c>
      <c r="V38" s="3">
        <v>8.9</v>
      </c>
      <c r="W38" s="3">
        <v>8.3000000000000007</v>
      </c>
      <c r="X38" s="3">
        <v>11.3</v>
      </c>
      <c r="Y38" s="13">
        <f t="shared" si="3"/>
        <v>78.333333333333329</v>
      </c>
      <c r="Z38" s="13">
        <f t="shared" si="4"/>
        <v>743.66666666666663</v>
      </c>
      <c r="AA38" s="13">
        <f t="shared" si="5"/>
        <v>9.5000000000000018</v>
      </c>
    </row>
    <row r="39" spans="1:27" x14ac:dyDescent="0.25">
      <c r="A39" t="s">
        <v>34</v>
      </c>
      <c r="B39">
        <v>11.892508154207199</v>
      </c>
      <c r="C39">
        <v>55.601330510243798</v>
      </c>
      <c r="D39">
        <v>7.8347306226960578</v>
      </c>
      <c r="E39">
        <v>15.851222704930249</v>
      </c>
      <c r="F39">
        <v>14.992802589083112</v>
      </c>
      <c r="G39">
        <v>36.971279357991321</v>
      </c>
      <c r="H39">
        <v>39.024028074008768</v>
      </c>
      <c r="I39">
        <v>33.771299339518102</v>
      </c>
      <c r="J39">
        <v>2.4783901303325164</v>
      </c>
      <c r="K39">
        <v>28.225127563039504</v>
      </c>
      <c r="L39">
        <v>48.752125907064006</v>
      </c>
      <c r="M39" s="13">
        <f t="shared" si="0"/>
        <v>12.89291863890314</v>
      </c>
      <c r="N39" s="13">
        <f t="shared" si="1"/>
        <v>36.588868923839392</v>
      </c>
      <c r="O39" s="13">
        <f t="shared" si="2"/>
        <v>26.485214533478672</v>
      </c>
      <c r="P39" s="3">
        <v>24</v>
      </c>
      <c r="Q39" s="3">
        <v>44</v>
      </c>
      <c r="R39" s="3">
        <v>46</v>
      </c>
      <c r="S39" s="3">
        <v>578</v>
      </c>
      <c r="T39" s="3">
        <v>768</v>
      </c>
      <c r="U39" s="3">
        <v>649</v>
      </c>
      <c r="V39" s="3">
        <v>0.5</v>
      </c>
      <c r="W39" s="3">
        <v>5.7</v>
      </c>
      <c r="X39" s="3">
        <v>8.4</v>
      </c>
      <c r="Y39" s="13">
        <f t="shared" si="3"/>
        <v>38</v>
      </c>
      <c r="Z39" s="13">
        <f t="shared" si="4"/>
        <v>665</v>
      </c>
      <c r="AA39" s="13">
        <f t="shared" si="5"/>
        <v>4.8666666666666671</v>
      </c>
    </row>
    <row r="40" spans="1:27" x14ac:dyDescent="0.25">
      <c r="A40" t="s">
        <v>35</v>
      </c>
      <c r="B40">
        <v>11.5907445620897</v>
      </c>
      <c r="C40">
        <v>55.4388723568172</v>
      </c>
      <c r="D40">
        <v>12.614815541846649</v>
      </c>
      <c r="E40">
        <v>24.186871226688663</v>
      </c>
      <c r="F40">
        <v>8.2498772870221053</v>
      </c>
      <c r="G40">
        <v>44.551839529244276</v>
      </c>
      <c r="H40">
        <v>32.392086862467188</v>
      </c>
      <c r="I40">
        <v>38.274705153891908</v>
      </c>
      <c r="J40">
        <v>15.837117913690079</v>
      </c>
      <c r="K40">
        <v>23.624051772718779</v>
      </c>
      <c r="L40">
        <v>50.303281001794907</v>
      </c>
      <c r="M40" s="13">
        <f t="shared" si="0"/>
        <v>15.017188018519141</v>
      </c>
      <c r="N40" s="13">
        <f t="shared" si="1"/>
        <v>38.406210515201131</v>
      </c>
      <c r="O40" s="13">
        <f t="shared" si="2"/>
        <v>29.92148356273459</v>
      </c>
      <c r="P40" s="3">
        <v>46</v>
      </c>
      <c r="Q40" s="3">
        <v>76</v>
      </c>
      <c r="R40" s="3">
        <v>34</v>
      </c>
      <c r="S40" s="3">
        <v>685</v>
      </c>
      <c r="T40" s="3">
        <v>634</v>
      </c>
      <c r="U40" s="3">
        <v>723</v>
      </c>
      <c r="V40" s="3">
        <v>2.5</v>
      </c>
      <c r="W40" s="3">
        <v>3.8</v>
      </c>
      <c r="X40" s="3">
        <v>5.6</v>
      </c>
      <c r="Y40" s="13">
        <f t="shared" si="3"/>
        <v>52</v>
      </c>
      <c r="Z40" s="13">
        <f t="shared" si="4"/>
        <v>680.66666666666663</v>
      </c>
      <c r="AA40" s="13">
        <f t="shared" si="5"/>
        <v>3.9666666666666663</v>
      </c>
    </row>
    <row r="41" spans="1:27" x14ac:dyDescent="0.25">
      <c r="A41" t="s">
        <v>36</v>
      </c>
      <c r="B41">
        <v>11.592139843391999</v>
      </c>
      <c r="C41">
        <v>55.436590881334801</v>
      </c>
      <c r="D41">
        <v>10.6625</v>
      </c>
      <c r="E41">
        <v>15.4</v>
      </c>
      <c r="F41">
        <v>18.162500000000001</v>
      </c>
      <c r="G41">
        <v>41.172680431825079</v>
      </c>
      <c r="H41">
        <v>30.821432960219244</v>
      </c>
      <c r="I41">
        <v>38.848499004225197</v>
      </c>
      <c r="J41">
        <v>7.0987527983903291</v>
      </c>
      <c r="K41">
        <v>51.669473130580748</v>
      </c>
      <c r="L41">
        <v>62.934015592308675</v>
      </c>
      <c r="M41" s="13">
        <f t="shared" si="0"/>
        <v>14.741666666666667</v>
      </c>
      <c r="N41" s="13">
        <f t="shared" si="1"/>
        <v>36.947537465423174</v>
      </c>
      <c r="O41" s="13">
        <f t="shared" si="2"/>
        <v>40.567413840426582</v>
      </c>
      <c r="P41" s="3">
        <v>124</v>
      </c>
      <c r="Q41" s="3">
        <v>183</v>
      </c>
      <c r="R41" s="3">
        <v>164</v>
      </c>
      <c r="S41" s="3">
        <v>643</v>
      </c>
      <c r="T41" s="3">
        <v>589</v>
      </c>
      <c r="U41" s="3">
        <v>721</v>
      </c>
      <c r="V41" s="3">
        <v>0.5</v>
      </c>
      <c r="W41" s="3">
        <v>7.8</v>
      </c>
      <c r="X41" s="3">
        <v>8.1999999999999993</v>
      </c>
      <c r="Y41" s="13">
        <f t="shared" si="3"/>
        <v>157</v>
      </c>
      <c r="Z41" s="13">
        <f t="shared" si="4"/>
        <v>651</v>
      </c>
      <c r="AA41" s="13">
        <f t="shared" si="5"/>
        <v>5.5</v>
      </c>
    </row>
    <row r="42" spans="1:27" x14ac:dyDescent="0.25">
      <c r="A42" t="s">
        <v>37</v>
      </c>
      <c r="B42">
        <v>11.6048509296694</v>
      </c>
      <c r="C42">
        <v>55.447976265323398</v>
      </c>
      <c r="D42">
        <v>9.6386339097995037</v>
      </c>
      <c r="E42">
        <v>6.421400841500259</v>
      </c>
      <c r="F42">
        <v>6.2735121024401854</v>
      </c>
      <c r="G42">
        <v>34.246417882227782</v>
      </c>
      <c r="H42">
        <v>24.242754611644816</v>
      </c>
      <c r="I42">
        <v>35.019316893990073</v>
      </c>
      <c r="J42">
        <v>19.766647321876722</v>
      </c>
      <c r="K42">
        <v>44.025174037408547</v>
      </c>
      <c r="L42">
        <v>43.823225410943891</v>
      </c>
      <c r="M42" s="13">
        <f t="shared" si="0"/>
        <v>7.444515617913317</v>
      </c>
      <c r="N42" s="13">
        <f t="shared" si="1"/>
        <v>31.169496462620895</v>
      </c>
      <c r="O42" s="13">
        <f t="shared" si="2"/>
        <v>35.87168225674305</v>
      </c>
      <c r="P42" s="3">
        <v>79</v>
      </c>
      <c r="Q42" s="3">
        <v>45</v>
      </c>
      <c r="R42" s="3">
        <v>45</v>
      </c>
      <c r="S42" s="3">
        <v>556</v>
      </c>
      <c r="T42" s="3">
        <v>435</v>
      </c>
      <c r="U42" s="3">
        <v>684</v>
      </c>
      <c r="V42" s="3">
        <v>3.5</v>
      </c>
      <c r="W42" s="3">
        <v>7.4</v>
      </c>
      <c r="X42" s="3">
        <v>5.6</v>
      </c>
      <c r="Y42" s="13">
        <f t="shared" si="3"/>
        <v>56.333333333333336</v>
      </c>
      <c r="Z42" s="13">
        <f t="shared" si="4"/>
        <v>558.33333333333337</v>
      </c>
      <c r="AA42" s="13">
        <f t="shared" si="5"/>
        <v>5.5</v>
      </c>
    </row>
    <row r="43" spans="1:27" x14ac:dyDescent="0.25">
      <c r="A43" t="s">
        <v>38</v>
      </c>
      <c r="B43">
        <v>11.620002826850399</v>
      </c>
      <c r="C43">
        <v>55.460582694148997</v>
      </c>
      <c r="D43">
        <v>6.0535079451303266</v>
      </c>
      <c r="E43">
        <v>10.089533348287045</v>
      </c>
      <c r="F43">
        <v>7.5068071325080856</v>
      </c>
      <c r="G43">
        <v>45.29344831559564</v>
      </c>
      <c r="H43">
        <v>42.475508286465569</v>
      </c>
      <c r="I43">
        <v>46.612976722014658</v>
      </c>
      <c r="J43">
        <v>32.026888525467847</v>
      </c>
      <c r="K43">
        <v>32.44631286984167</v>
      </c>
      <c r="L43">
        <v>42.4898030545056</v>
      </c>
      <c r="M43" s="13">
        <f t="shared" si="0"/>
        <v>7.8832828086418196</v>
      </c>
      <c r="N43" s="13">
        <f t="shared" si="1"/>
        <v>44.79397777469196</v>
      </c>
      <c r="O43" s="13">
        <f t="shared" si="2"/>
        <v>35.654334816605036</v>
      </c>
      <c r="P43" s="3">
        <v>56</v>
      </c>
      <c r="Q43" s="3">
        <v>75</v>
      </c>
      <c r="R43" s="3">
        <v>72</v>
      </c>
      <c r="S43" s="3">
        <v>679</v>
      </c>
      <c r="T43" s="3">
        <v>746</v>
      </c>
      <c r="U43" s="3">
        <v>876</v>
      </c>
      <c r="V43" s="3">
        <v>4.5</v>
      </c>
      <c r="W43" s="3">
        <v>6.2</v>
      </c>
      <c r="X43" s="3">
        <v>5.6</v>
      </c>
      <c r="Y43" s="13">
        <f t="shared" si="3"/>
        <v>67.666666666666671</v>
      </c>
      <c r="Z43" s="13">
        <f t="shared" si="4"/>
        <v>767</v>
      </c>
      <c r="AA43" s="13">
        <f t="shared" si="5"/>
        <v>5.4333333333333327</v>
      </c>
    </row>
    <row r="44" spans="1:27" x14ac:dyDescent="0.25">
      <c r="A44" t="s">
        <v>39</v>
      </c>
      <c r="B44">
        <v>11.6214601062761</v>
      </c>
      <c r="C44">
        <v>55.499955746295797</v>
      </c>
      <c r="D44">
        <v>27.395812891173971</v>
      </c>
      <c r="E44">
        <v>49.373306510309803</v>
      </c>
      <c r="F44">
        <v>52.874011326224931</v>
      </c>
      <c r="G44">
        <v>34.177452473549607</v>
      </c>
      <c r="H44">
        <v>29.484903828470514</v>
      </c>
      <c r="I44">
        <v>30.454867023447004</v>
      </c>
      <c r="J44">
        <v>16.931532985648783</v>
      </c>
      <c r="K44">
        <v>19.5980291822565</v>
      </c>
      <c r="L44">
        <v>25.851720131433108</v>
      </c>
      <c r="M44" s="13">
        <f t="shared" si="0"/>
        <v>43.214376909236229</v>
      </c>
      <c r="N44" s="13">
        <f t="shared" si="1"/>
        <v>31.372407775155708</v>
      </c>
      <c r="O44" s="13">
        <f t="shared" si="2"/>
        <v>20.79376076644613</v>
      </c>
      <c r="P44" s="15">
        <v>210.5</v>
      </c>
      <c r="Q44" s="15">
        <v>278.5</v>
      </c>
      <c r="R44" s="15">
        <v>290.5</v>
      </c>
      <c r="S44" s="15">
        <v>524.5</v>
      </c>
      <c r="T44" s="15">
        <v>535.5</v>
      </c>
      <c r="U44" s="15">
        <v>591.5</v>
      </c>
      <c r="V44" s="16">
        <v>11.5</v>
      </c>
      <c r="W44" s="16">
        <v>10.4</v>
      </c>
      <c r="X44" s="16">
        <v>9.6999999999999993</v>
      </c>
      <c r="Y44" s="13">
        <f t="shared" si="3"/>
        <v>259.83333333333331</v>
      </c>
      <c r="Z44" s="13">
        <f t="shared" si="4"/>
        <v>550.5</v>
      </c>
      <c r="AA44" s="13">
        <f t="shared" si="5"/>
        <v>10.533333333333333</v>
      </c>
    </row>
    <row r="45" spans="1:27" x14ac:dyDescent="0.25">
      <c r="A45" t="s">
        <v>40</v>
      </c>
      <c r="B45">
        <v>11.625374358143</v>
      </c>
      <c r="C45">
        <v>55.495299119077501</v>
      </c>
      <c r="D45">
        <v>27.000707101686064</v>
      </c>
      <c r="E45">
        <v>26.403396791646646</v>
      </c>
      <c r="F45">
        <v>22.861669240751819</v>
      </c>
      <c r="G45">
        <v>26.614356537130647</v>
      </c>
      <c r="H45">
        <v>26.800257917588279</v>
      </c>
      <c r="I45">
        <v>32.359518721804235</v>
      </c>
      <c r="J45">
        <v>32.018627160131977</v>
      </c>
      <c r="K45">
        <v>33.598782329470708</v>
      </c>
      <c r="L45">
        <v>45.845800275020274</v>
      </c>
      <c r="M45" s="13">
        <f t="shared" si="0"/>
        <v>25.421924378028177</v>
      </c>
      <c r="N45" s="13">
        <f t="shared" si="1"/>
        <v>28.591377725507723</v>
      </c>
      <c r="O45" s="13">
        <f t="shared" si="2"/>
        <v>37.154403254874325</v>
      </c>
      <c r="P45" s="15">
        <v>250.5</v>
      </c>
      <c r="Q45" s="15">
        <v>212.5</v>
      </c>
      <c r="R45" s="15">
        <v>186.5</v>
      </c>
      <c r="S45" s="15">
        <v>422.5</v>
      </c>
      <c r="T45" s="15">
        <v>535.5</v>
      </c>
      <c r="U45" s="15">
        <v>635.5</v>
      </c>
      <c r="V45" s="16">
        <v>7.1</v>
      </c>
      <c r="W45" s="16">
        <v>5.9</v>
      </c>
      <c r="X45" s="16">
        <v>6.1</v>
      </c>
      <c r="Y45" s="13">
        <f t="shared" si="3"/>
        <v>216.5</v>
      </c>
      <c r="Z45" s="13">
        <f t="shared" si="4"/>
        <v>531.16666666666663</v>
      </c>
      <c r="AA45" s="13">
        <f t="shared" si="5"/>
        <v>6.3666666666666671</v>
      </c>
    </row>
    <row r="46" spans="1:27" x14ac:dyDescent="0.25">
      <c r="A46" t="s">
        <v>41</v>
      </c>
      <c r="B46">
        <v>11.6301383485941</v>
      </c>
      <c r="C46">
        <v>55.500407827396998</v>
      </c>
      <c r="D46">
        <v>14.205538018688987</v>
      </c>
      <c r="E46">
        <v>21.743453001046042</v>
      </c>
      <c r="F46">
        <v>22.861144420613236</v>
      </c>
      <c r="G46">
        <v>47.236131826025691</v>
      </c>
      <c r="H46">
        <v>37.592374556419948</v>
      </c>
      <c r="I46">
        <v>31.838279055268071</v>
      </c>
      <c r="J46">
        <v>20.29658090194086</v>
      </c>
      <c r="K46">
        <v>20.417712259003519</v>
      </c>
      <c r="L46">
        <v>27.243865567099334</v>
      </c>
      <c r="M46" s="13">
        <f t="shared" si="0"/>
        <v>19.603378480116088</v>
      </c>
      <c r="N46" s="13">
        <f t="shared" si="1"/>
        <v>38.888928479237904</v>
      </c>
      <c r="O46" s="13">
        <f t="shared" si="2"/>
        <v>22.652719576014572</v>
      </c>
      <c r="P46" s="15">
        <v>162.5</v>
      </c>
      <c r="Q46" s="15">
        <v>186.5</v>
      </c>
      <c r="R46" s="15">
        <v>196.5</v>
      </c>
      <c r="S46" s="15">
        <v>632.5</v>
      </c>
      <c r="T46" s="15">
        <v>611.5</v>
      </c>
      <c r="U46" s="15">
        <v>535.5</v>
      </c>
      <c r="V46" s="16">
        <v>4.7</v>
      </c>
      <c r="W46" s="16">
        <v>3.8</v>
      </c>
      <c r="X46" s="16">
        <v>3.7</v>
      </c>
      <c r="Y46" s="13">
        <f t="shared" si="3"/>
        <v>181.83333333333334</v>
      </c>
      <c r="Z46" s="13">
        <f t="shared" si="4"/>
        <v>593.16666666666663</v>
      </c>
      <c r="AA46" s="13">
        <f t="shared" si="5"/>
        <v>4.0666666666666664</v>
      </c>
    </row>
    <row r="47" spans="1:27" x14ac:dyDescent="0.25">
      <c r="A47" t="s">
        <v>42</v>
      </c>
      <c r="B47">
        <v>11.6344662544748</v>
      </c>
      <c r="C47">
        <v>55.4959256083119</v>
      </c>
      <c r="D47">
        <v>3.8204535938635047</v>
      </c>
      <c r="E47">
        <v>9.206163460517363</v>
      </c>
      <c r="F47">
        <v>15.875032743867843</v>
      </c>
      <c r="G47">
        <v>36.418898222042728</v>
      </c>
      <c r="H47">
        <v>32.874871038793053</v>
      </c>
      <c r="I47">
        <v>29.449291951883747</v>
      </c>
      <c r="J47">
        <v>50.383047516952765</v>
      </c>
      <c r="K47">
        <v>63.157600733734377</v>
      </c>
      <c r="L47">
        <v>79.08932543167883</v>
      </c>
      <c r="M47" s="13">
        <f t="shared" si="0"/>
        <v>9.6338832660829041</v>
      </c>
      <c r="N47" s="13">
        <f t="shared" si="1"/>
        <v>32.914353737573173</v>
      </c>
      <c r="O47" s="13">
        <f t="shared" si="2"/>
        <v>64.209991227455319</v>
      </c>
      <c r="P47" s="15">
        <v>34.5</v>
      </c>
      <c r="Q47" s="15">
        <v>56.5</v>
      </c>
      <c r="R47" s="15">
        <v>92.5</v>
      </c>
      <c r="S47" s="15">
        <v>533.5</v>
      </c>
      <c r="T47" s="15">
        <v>602.5</v>
      </c>
      <c r="U47" s="15">
        <v>546.5</v>
      </c>
      <c r="V47" s="16">
        <v>8.1999999999999993</v>
      </c>
      <c r="W47" s="16">
        <v>7.7</v>
      </c>
      <c r="X47" s="16">
        <v>7.3</v>
      </c>
      <c r="Y47" s="13">
        <f t="shared" si="3"/>
        <v>61.166666666666664</v>
      </c>
      <c r="Z47" s="13">
        <f t="shared" si="4"/>
        <v>560.83333333333337</v>
      </c>
      <c r="AA47" s="13">
        <f t="shared" si="5"/>
        <v>7.7333333333333334</v>
      </c>
    </row>
    <row r="48" spans="1:27" x14ac:dyDescent="0.25">
      <c r="A48" t="s">
        <v>43</v>
      </c>
      <c r="B48">
        <v>11.6194775079839</v>
      </c>
      <c r="C48">
        <v>55.518133959850303</v>
      </c>
      <c r="D48">
        <v>18.665890329929692</v>
      </c>
      <c r="E48">
        <v>15.183993906542579</v>
      </c>
      <c r="F48">
        <v>14.848846480615542</v>
      </c>
      <c r="G48">
        <v>40.12948231073711</v>
      </c>
      <c r="H48">
        <v>31.647993317591855</v>
      </c>
      <c r="I48">
        <v>34.937346168134873</v>
      </c>
      <c r="J48">
        <v>32.37516067349128</v>
      </c>
      <c r="K48">
        <v>38.71839671516458</v>
      </c>
      <c r="L48">
        <v>66.40537801038478</v>
      </c>
      <c r="M48" s="13">
        <f t="shared" si="0"/>
        <v>16.23291023902927</v>
      </c>
      <c r="N48" s="13">
        <f t="shared" si="1"/>
        <v>35.571607265487948</v>
      </c>
      <c r="O48" s="13">
        <f t="shared" si="2"/>
        <v>45.83297846634688</v>
      </c>
      <c r="P48" s="15">
        <v>122.5</v>
      </c>
      <c r="Q48" s="15">
        <v>96.5</v>
      </c>
      <c r="R48" s="15">
        <v>104.5</v>
      </c>
      <c r="S48" s="15">
        <v>636.5</v>
      </c>
      <c r="T48" s="15">
        <v>592.5</v>
      </c>
      <c r="U48" s="15">
        <v>605.5</v>
      </c>
      <c r="V48" s="16">
        <v>6.1</v>
      </c>
      <c r="W48" s="16">
        <v>5.7</v>
      </c>
      <c r="X48" s="16">
        <v>7.2</v>
      </c>
      <c r="Y48" s="13">
        <f t="shared" si="3"/>
        <v>107.83333333333333</v>
      </c>
      <c r="Z48" s="13">
        <f t="shared" si="4"/>
        <v>611.5</v>
      </c>
      <c r="AA48" s="13">
        <f t="shared" si="5"/>
        <v>6.333333333333333</v>
      </c>
    </row>
    <row r="49" spans="1:27" x14ac:dyDescent="0.25">
      <c r="A49" t="s">
        <v>44</v>
      </c>
      <c r="B49">
        <v>11.616641759079901</v>
      </c>
      <c r="C49">
        <v>55.518983397919698</v>
      </c>
      <c r="D49">
        <v>21.787500000000001</v>
      </c>
      <c r="E49">
        <v>20.350000000000001</v>
      </c>
      <c r="F49">
        <v>11.55</v>
      </c>
      <c r="G49">
        <v>34.525651737683937</v>
      </c>
      <c r="H49">
        <v>29.708840777142388</v>
      </c>
      <c r="I49">
        <v>26.144443642243694</v>
      </c>
      <c r="J49">
        <v>32.670049688961178</v>
      </c>
      <c r="K49">
        <v>40.15614348617693</v>
      </c>
      <c r="L49">
        <v>46.06361840244346</v>
      </c>
      <c r="M49" s="13">
        <f t="shared" si="0"/>
        <v>17.895833333333332</v>
      </c>
      <c r="N49" s="13">
        <f t="shared" si="1"/>
        <v>30.126312052356678</v>
      </c>
      <c r="O49" s="13">
        <f t="shared" si="2"/>
        <v>39.629937192527194</v>
      </c>
      <c r="P49" s="15">
        <v>300.5</v>
      </c>
      <c r="Q49" s="15">
        <v>274.5</v>
      </c>
      <c r="R49" s="15">
        <v>230.5</v>
      </c>
      <c r="S49" s="15">
        <v>489.5</v>
      </c>
      <c r="T49" s="15">
        <v>521.5</v>
      </c>
      <c r="U49" s="15">
        <v>469.5</v>
      </c>
      <c r="V49" s="16">
        <v>6.8</v>
      </c>
      <c r="W49" s="16">
        <v>6.6</v>
      </c>
      <c r="X49" s="16">
        <v>5.8</v>
      </c>
      <c r="Y49" s="13">
        <f t="shared" si="3"/>
        <v>268.5</v>
      </c>
      <c r="Z49" s="13">
        <f t="shared" si="4"/>
        <v>493.5</v>
      </c>
      <c r="AA49" s="13">
        <f t="shared" si="5"/>
        <v>6.3999999999999995</v>
      </c>
    </row>
    <row r="50" spans="1:27" x14ac:dyDescent="0.25">
      <c r="A50" t="s">
        <v>45</v>
      </c>
      <c r="B50">
        <v>11.6313466724786</v>
      </c>
      <c r="C50">
        <v>55.528382957161902</v>
      </c>
      <c r="D50">
        <v>17.618826778184054</v>
      </c>
      <c r="E50">
        <v>17.084067278526934</v>
      </c>
      <c r="F50">
        <v>18.381776339402226</v>
      </c>
      <c r="G50">
        <v>27.916475250924737</v>
      </c>
      <c r="H50">
        <v>26.476233129976695</v>
      </c>
      <c r="I50">
        <v>25.966279265145005</v>
      </c>
      <c r="J50">
        <v>47.125748694950971</v>
      </c>
      <c r="K50">
        <v>63.895217873231978</v>
      </c>
      <c r="L50">
        <v>72.693927264069359</v>
      </c>
      <c r="M50" s="13">
        <f t="shared" si="0"/>
        <v>17.694890132037738</v>
      </c>
      <c r="N50" s="13">
        <f t="shared" si="1"/>
        <v>26.786329215348815</v>
      </c>
      <c r="O50" s="13">
        <f t="shared" si="2"/>
        <v>61.238297944084103</v>
      </c>
      <c r="P50" s="15">
        <v>252.5</v>
      </c>
      <c r="Q50" s="15">
        <v>212.5</v>
      </c>
      <c r="R50" s="15">
        <v>218.5</v>
      </c>
      <c r="S50" s="15">
        <v>424.5</v>
      </c>
      <c r="T50" s="15">
        <v>469.5</v>
      </c>
      <c r="U50" s="15">
        <v>462.5</v>
      </c>
      <c r="V50" s="16">
        <v>7.9</v>
      </c>
      <c r="W50" s="16">
        <v>8.3000000000000007</v>
      </c>
      <c r="X50" s="16">
        <v>7.4</v>
      </c>
      <c r="Y50" s="13">
        <f t="shared" si="3"/>
        <v>227.83333333333334</v>
      </c>
      <c r="Z50" s="13">
        <f t="shared" si="4"/>
        <v>452.16666666666669</v>
      </c>
      <c r="AA50" s="13">
        <f t="shared" si="5"/>
        <v>7.8666666666666671</v>
      </c>
    </row>
    <row r="51" spans="1:27" x14ac:dyDescent="0.25">
      <c r="A51" t="s">
        <v>46</v>
      </c>
      <c r="B51">
        <v>11.631521886313999</v>
      </c>
      <c r="C51">
        <v>55.5295649842313</v>
      </c>
      <c r="D51">
        <v>13.056622652999655</v>
      </c>
      <c r="E51">
        <v>9.5440015154301303</v>
      </c>
      <c r="F51">
        <v>10.804530376025076</v>
      </c>
      <c r="G51">
        <v>44.327993077944846</v>
      </c>
      <c r="H51">
        <v>37.313543190316153</v>
      </c>
      <c r="I51">
        <v>36.207762637637309</v>
      </c>
      <c r="J51">
        <v>39.679522931870601</v>
      </c>
      <c r="K51">
        <v>45.992942198520318</v>
      </c>
      <c r="L51">
        <v>86.970464151270093</v>
      </c>
      <c r="M51" s="13">
        <f t="shared" si="0"/>
        <v>11.135051514818286</v>
      </c>
      <c r="N51" s="13">
        <f t="shared" si="1"/>
        <v>39.283099635299436</v>
      </c>
      <c r="O51" s="13">
        <f t="shared" si="2"/>
        <v>57.547643093886997</v>
      </c>
      <c r="P51" s="15">
        <v>186.5</v>
      </c>
      <c r="Q51" s="15">
        <v>132.5</v>
      </c>
      <c r="R51" s="15">
        <v>162.5</v>
      </c>
      <c r="S51" s="15">
        <v>592.5</v>
      </c>
      <c r="T51" s="15">
        <v>631.5</v>
      </c>
      <c r="U51" s="15">
        <v>581.5</v>
      </c>
      <c r="V51" s="16">
        <v>7.8</v>
      </c>
      <c r="W51" s="16">
        <v>7.2</v>
      </c>
      <c r="X51" s="16">
        <v>9.3000000000000007</v>
      </c>
      <c r="Y51" s="13">
        <f t="shared" si="3"/>
        <v>160.5</v>
      </c>
      <c r="Z51" s="13">
        <f t="shared" si="4"/>
        <v>601.83333333333337</v>
      </c>
      <c r="AA51" s="13">
        <f t="shared" si="5"/>
        <v>8.1</v>
      </c>
    </row>
    <row r="52" spans="1:27" x14ac:dyDescent="0.25">
      <c r="A52" t="s">
        <v>47</v>
      </c>
      <c r="B52">
        <v>11.6535165577592</v>
      </c>
      <c r="C52">
        <v>55.534454702712502</v>
      </c>
      <c r="D52">
        <v>1.7925836935484181</v>
      </c>
      <c r="E52">
        <v>2.4056402377581882</v>
      </c>
      <c r="F52">
        <v>2.7442656317479464</v>
      </c>
      <c r="G52">
        <v>34.260225350755775</v>
      </c>
      <c r="H52">
        <v>28.561945095765111</v>
      </c>
      <c r="I52">
        <v>26.760613915143576</v>
      </c>
      <c r="J52">
        <v>30.439572309753572</v>
      </c>
      <c r="K52">
        <v>43.238573498414006</v>
      </c>
      <c r="L52">
        <v>68.165368522459005</v>
      </c>
      <c r="M52" s="13">
        <f t="shared" si="0"/>
        <v>2.314163187684851</v>
      </c>
      <c r="N52" s="13">
        <f t="shared" si="1"/>
        <v>29.860928120554821</v>
      </c>
      <c r="O52" s="13">
        <f t="shared" si="2"/>
        <v>47.281171443542199</v>
      </c>
      <c r="P52" s="15">
        <v>22.5</v>
      </c>
      <c r="Q52" s="15">
        <v>26.5</v>
      </c>
      <c r="R52" s="15">
        <v>38.5</v>
      </c>
      <c r="S52" s="15">
        <v>489.5</v>
      </c>
      <c r="T52" s="15">
        <v>504.5</v>
      </c>
      <c r="U52" s="15">
        <v>474.5</v>
      </c>
      <c r="V52" s="16">
        <v>6</v>
      </c>
      <c r="W52" s="16">
        <v>6.7</v>
      </c>
      <c r="X52" s="16">
        <v>8.3000000000000007</v>
      </c>
      <c r="Y52" s="13">
        <f t="shared" si="3"/>
        <v>29.166666666666668</v>
      </c>
      <c r="Z52" s="13">
        <f t="shared" si="4"/>
        <v>489.5</v>
      </c>
      <c r="AA52" s="13">
        <f t="shared" si="5"/>
        <v>7</v>
      </c>
    </row>
    <row r="53" spans="1:27" x14ac:dyDescent="0.25">
      <c r="A53" t="s">
        <v>48</v>
      </c>
      <c r="B53">
        <v>11.655828018408799</v>
      </c>
      <c r="C53">
        <v>55.5318158554606</v>
      </c>
      <c r="D53">
        <v>5.4372304275867194</v>
      </c>
      <c r="E53">
        <v>9.5561683815079554</v>
      </c>
      <c r="F53">
        <v>12.973449792799229</v>
      </c>
      <c r="G53">
        <v>40.324790059229692</v>
      </c>
      <c r="H53">
        <v>34.929979138878728</v>
      </c>
      <c r="I53">
        <v>35.624393381612357</v>
      </c>
      <c r="J53">
        <v>40.214415070033013</v>
      </c>
      <c r="K53">
        <v>54.347138053680112</v>
      </c>
      <c r="L53">
        <v>51.779490894954193</v>
      </c>
      <c r="M53" s="13">
        <f t="shared" si="0"/>
        <v>9.3222828672979681</v>
      </c>
      <c r="N53" s="13">
        <f t="shared" si="1"/>
        <v>36.959720859906923</v>
      </c>
      <c r="O53" s="13">
        <f t="shared" si="2"/>
        <v>48.780348006222447</v>
      </c>
      <c r="P53" s="15">
        <v>52.5</v>
      </c>
      <c r="Q53" s="15">
        <v>78.5</v>
      </c>
      <c r="R53" s="15">
        <v>122.5</v>
      </c>
      <c r="S53" s="15">
        <v>614.5</v>
      </c>
      <c r="T53" s="15">
        <v>644.5</v>
      </c>
      <c r="U53" s="15">
        <v>634.5</v>
      </c>
      <c r="V53" s="16">
        <v>7.1</v>
      </c>
      <c r="W53" s="16">
        <v>7.4</v>
      </c>
      <c r="X53" s="16">
        <v>6</v>
      </c>
      <c r="Y53" s="13">
        <f t="shared" si="3"/>
        <v>84.5</v>
      </c>
      <c r="Z53" s="13">
        <f t="shared" si="4"/>
        <v>631.16666666666663</v>
      </c>
      <c r="AA53" s="13">
        <f t="shared" si="5"/>
        <v>6.833333333333333</v>
      </c>
    </row>
    <row r="54" spans="1:27" x14ac:dyDescent="0.25">
      <c r="A54" t="s">
        <v>49</v>
      </c>
      <c r="B54">
        <v>11.658745084283201</v>
      </c>
      <c r="C54">
        <v>55.541931911487197</v>
      </c>
      <c r="D54">
        <v>18.843845714640761</v>
      </c>
      <c r="E54">
        <v>19.730727393419759</v>
      </c>
      <c r="F54">
        <v>18.285523502257885</v>
      </c>
      <c r="G54">
        <v>45.418162964140052</v>
      </c>
      <c r="H54">
        <v>35.122531586126186</v>
      </c>
      <c r="I54">
        <v>33.694012448273249</v>
      </c>
      <c r="J54">
        <v>40.989039454203422</v>
      </c>
      <c r="K54">
        <v>52.950992872567014</v>
      </c>
      <c r="L54">
        <v>56.913771983926864</v>
      </c>
      <c r="M54" s="13">
        <f t="shared" si="0"/>
        <v>18.953365536772804</v>
      </c>
      <c r="N54" s="13">
        <f t="shared" si="1"/>
        <v>38.078235666179829</v>
      </c>
      <c r="O54" s="13">
        <f t="shared" si="2"/>
        <v>50.284601436899095</v>
      </c>
      <c r="P54" s="15">
        <v>104.5</v>
      </c>
      <c r="Q54" s="15">
        <v>144.5</v>
      </c>
      <c r="R54" s="15">
        <v>166.5</v>
      </c>
      <c r="S54" s="15">
        <v>632.5</v>
      </c>
      <c r="T54" s="15">
        <v>600.5</v>
      </c>
      <c r="U54" s="15">
        <v>568.5</v>
      </c>
      <c r="V54" s="16">
        <v>7.3</v>
      </c>
      <c r="W54" s="16">
        <v>7.8</v>
      </c>
      <c r="X54" s="16">
        <v>5.9</v>
      </c>
      <c r="Y54" s="13">
        <f t="shared" si="3"/>
        <v>138.5</v>
      </c>
      <c r="Z54" s="13">
        <f t="shared" si="4"/>
        <v>600.5</v>
      </c>
      <c r="AA54" s="13">
        <f t="shared" si="5"/>
        <v>7</v>
      </c>
    </row>
    <row r="55" spans="1:27" x14ac:dyDescent="0.25">
      <c r="A55" t="s">
        <v>50</v>
      </c>
      <c r="B55">
        <v>11.656559269033</v>
      </c>
      <c r="C55">
        <v>55.541986710158902</v>
      </c>
      <c r="D55">
        <v>13.562731761709331</v>
      </c>
      <c r="E55">
        <v>13.880288567588893</v>
      </c>
      <c r="F55">
        <v>13.060067546281529</v>
      </c>
      <c r="G55">
        <v>40.835083151633725</v>
      </c>
      <c r="H55">
        <v>34.13881964558383</v>
      </c>
      <c r="I55">
        <v>35.114499042309077</v>
      </c>
      <c r="J55">
        <v>48.068525442412373</v>
      </c>
      <c r="K55">
        <v>68.665865176161233</v>
      </c>
      <c r="L55">
        <v>123.85058221382357</v>
      </c>
      <c r="M55" s="13">
        <f t="shared" si="0"/>
        <v>13.501029291859917</v>
      </c>
      <c r="N55" s="13">
        <f t="shared" si="1"/>
        <v>36.69613394650888</v>
      </c>
      <c r="O55" s="13">
        <f t="shared" si="2"/>
        <v>80.194990944132385</v>
      </c>
      <c r="P55" s="15">
        <v>122.5</v>
      </c>
      <c r="Q55" s="15">
        <v>146.5</v>
      </c>
      <c r="R55" s="15">
        <v>166.5</v>
      </c>
      <c r="S55" s="15">
        <v>636.5</v>
      </c>
      <c r="T55" s="15">
        <v>646.5</v>
      </c>
      <c r="U55" s="15">
        <v>659.5</v>
      </c>
      <c r="V55" s="16">
        <v>9.3000000000000007</v>
      </c>
      <c r="W55" s="16">
        <v>10.4</v>
      </c>
      <c r="X55" s="16">
        <v>12.5</v>
      </c>
      <c r="Y55" s="13">
        <f t="shared" si="3"/>
        <v>145.16666666666666</v>
      </c>
      <c r="Z55" s="13">
        <f t="shared" si="4"/>
        <v>647.5</v>
      </c>
      <c r="AA55" s="13">
        <f t="shared" si="5"/>
        <v>10.733333333333334</v>
      </c>
    </row>
    <row r="56" spans="1:27" x14ac:dyDescent="0.25">
      <c r="A56" t="s">
        <v>51</v>
      </c>
      <c r="B56">
        <v>11.7326672550174</v>
      </c>
      <c r="C56">
        <v>55.565156863427497</v>
      </c>
      <c r="D56">
        <v>10.725190786284589</v>
      </c>
      <c r="E56">
        <v>9.1476851126753402</v>
      </c>
      <c r="F56">
        <v>8.0297761684507449</v>
      </c>
      <c r="G56">
        <v>31.952060090406711</v>
      </c>
      <c r="H56">
        <v>28.04615602330469</v>
      </c>
      <c r="I56">
        <v>30.020207996648793</v>
      </c>
      <c r="J56">
        <v>42.571495410703612</v>
      </c>
      <c r="K56">
        <v>42.54074631047235</v>
      </c>
      <c r="L56">
        <v>58.13596127317615</v>
      </c>
      <c r="M56" s="13">
        <f t="shared" si="0"/>
        <v>9.3008840224702247</v>
      </c>
      <c r="N56" s="13">
        <f t="shared" si="1"/>
        <v>30.006141370120066</v>
      </c>
      <c r="O56" s="13">
        <f t="shared" si="2"/>
        <v>47.749400998117373</v>
      </c>
      <c r="P56" s="15">
        <v>96.5</v>
      </c>
      <c r="Q56" s="15">
        <v>92.5</v>
      </c>
      <c r="R56" s="15">
        <v>90.5</v>
      </c>
      <c r="S56" s="15">
        <v>480.5</v>
      </c>
      <c r="T56" s="15">
        <v>503.5</v>
      </c>
      <c r="U56" s="15">
        <v>529.5</v>
      </c>
      <c r="V56" s="16">
        <v>8.1999999999999993</v>
      </c>
      <c r="W56" s="16">
        <v>6.6</v>
      </c>
      <c r="X56" s="16">
        <v>6.9</v>
      </c>
      <c r="Y56" s="13">
        <f t="shared" si="3"/>
        <v>93.166666666666671</v>
      </c>
      <c r="Z56" s="13">
        <f t="shared" si="4"/>
        <v>504.5</v>
      </c>
      <c r="AA56" s="13">
        <f t="shared" si="5"/>
        <v>7.2333333333333334</v>
      </c>
    </row>
    <row r="57" spans="1:27" x14ac:dyDescent="0.25">
      <c r="A57" t="s">
        <v>52</v>
      </c>
      <c r="B57">
        <v>11.7336718367826</v>
      </c>
      <c r="C57">
        <v>55.565363180421599</v>
      </c>
      <c r="D57">
        <v>2.1664358488081343</v>
      </c>
      <c r="E57">
        <v>2.9221427512001612</v>
      </c>
      <c r="F57">
        <v>3.1153014270251611</v>
      </c>
      <c r="G57">
        <v>34.110573291965544</v>
      </c>
      <c r="H57">
        <v>27.556357851637497</v>
      </c>
      <c r="I57">
        <v>26.515022301452252</v>
      </c>
      <c r="J57">
        <v>34.098194670086549</v>
      </c>
      <c r="K57">
        <v>49.569158963366462</v>
      </c>
      <c r="L57">
        <v>33.923805656256377</v>
      </c>
      <c r="M57" s="13">
        <f t="shared" si="0"/>
        <v>2.7346266756778186</v>
      </c>
      <c r="N57" s="13">
        <f t="shared" si="1"/>
        <v>29.393984481685095</v>
      </c>
      <c r="O57" s="13">
        <f t="shared" si="2"/>
        <v>39.197053096569796</v>
      </c>
      <c r="P57" s="15">
        <v>16.5</v>
      </c>
      <c r="Q57" s="15">
        <v>24.5</v>
      </c>
      <c r="R57" s="15">
        <v>30.5</v>
      </c>
      <c r="S57" s="15">
        <v>483.5</v>
      </c>
      <c r="T57" s="15">
        <v>488.5</v>
      </c>
      <c r="U57" s="15">
        <v>478.5</v>
      </c>
      <c r="V57" s="16">
        <v>6.8</v>
      </c>
      <c r="W57" s="16">
        <v>7.7</v>
      </c>
      <c r="X57" s="16">
        <v>8.6999999999999993</v>
      </c>
      <c r="Y57" s="13">
        <f t="shared" si="3"/>
        <v>23.833333333333332</v>
      </c>
      <c r="Z57" s="13">
        <f t="shared" si="4"/>
        <v>483.5</v>
      </c>
      <c r="AA57" s="13">
        <f t="shared" si="5"/>
        <v>7.7333333333333334</v>
      </c>
    </row>
    <row r="58" spans="1:27" x14ac:dyDescent="0.25">
      <c r="A58" t="s">
        <v>53</v>
      </c>
      <c r="B58">
        <v>11.769676607855301</v>
      </c>
      <c r="C58">
        <v>55.559679911400899</v>
      </c>
      <c r="D58">
        <v>12.251723505303609</v>
      </c>
      <c r="E58">
        <v>16.930417842750277</v>
      </c>
      <c r="F58">
        <v>12.069232150573269</v>
      </c>
      <c r="G58">
        <v>40.252978321415114</v>
      </c>
      <c r="H58">
        <v>33.743465124149402</v>
      </c>
      <c r="I58">
        <v>33.126043045326803</v>
      </c>
      <c r="J58">
        <v>19.459161621619597</v>
      </c>
      <c r="K58">
        <v>24.73473391538462</v>
      </c>
      <c r="L58">
        <v>41.585288064534346</v>
      </c>
      <c r="M58" s="13">
        <f t="shared" si="0"/>
        <v>13.750457832875718</v>
      </c>
      <c r="N58" s="13">
        <f t="shared" si="1"/>
        <v>35.70749549696378</v>
      </c>
      <c r="O58" s="13">
        <f t="shared" si="2"/>
        <v>28.593061200512853</v>
      </c>
      <c r="P58" s="15">
        <v>78.5</v>
      </c>
      <c r="Q58" s="15">
        <v>114.5</v>
      </c>
      <c r="R58" s="15">
        <v>90.5</v>
      </c>
      <c r="S58" s="15">
        <v>544.5</v>
      </c>
      <c r="T58" s="15">
        <v>559.5</v>
      </c>
      <c r="U58" s="15">
        <v>546.5</v>
      </c>
      <c r="V58" s="16">
        <v>11.7</v>
      </c>
      <c r="W58" s="16">
        <v>11</v>
      </c>
      <c r="X58" s="16">
        <v>12.8</v>
      </c>
      <c r="Y58" s="13">
        <f t="shared" si="3"/>
        <v>94.5</v>
      </c>
      <c r="Z58" s="13">
        <f t="shared" si="4"/>
        <v>550.16666666666663</v>
      </c>
      <c r="AA58" s="13">
        <f t="shared" si="5"/>
        <v>11.833333333333334</v>
      </c>
    </row>
    <row r="59" spans="1:27" x14ac:dyDescent="0.25">
      <c r="A59" t="s">
        <v>54</v>
      </c>
      <c r="B59">
        <v>11.7742806759715</v>
      </c>
      <c r="C59">
        <v>55.563015326013101</v>
      </c>
      <c r="D59">
        <v>22.320237142176392</v>
      </c>
      <c r="E59">
        <v>20.37667144374425</v>
      </c>
      <c r="F59">
        <v>23.85382241122959</v>
      </c>
      <c r="G59">
        <v>44.436064684235383</v>
      </c>
      <c r="H59">
        <v>38.051611284918458</v>
      </c>
      <c r="I59">
        <v>38.459583590237827</v>
      </c>
      <c r="J59">
        <v>53.043208878907997</v>
      </c>
      <c r="K59">
        <v>39.205768821684899</v>
      </c>
      <c r="L59">
        <v>83.987338837000252</v>
      </c>
      <c r="M59" s="13">
        <f t="shared" si="0"/>
        <v>22.183576999050075</v>
      </c>
      <c r="N59" s="13">
        <f t="shared" si="1"/>
        <v>40.315753186463887</v>
      </c>
      <c r="O59" s="13">
        <f t="shared" si="2"/>
        <v>58.745438845864385</v>
      </c>
      <c r="P59" s="15">
        <v>126.5</v>
      </c>
      <c r="Q59" s="15">
        <v>146.5</v>
      </c>
      <c r="R59" s="15">
        <v>186.5</v>
      </c>
      <c r="S59" s="15">
        <v>644.5</v>
      </c>
      <c r="T59" s="15">
        <v>669.5</v>
      </c>
      <c r="U59" s="15">
        <v>659.5</v>
      </c>
      <c r="V59" s="16">
        <v>10.4</v>
      </c>
      <c r="W59" s="16">
        <v>6.3</v>
      </c>
      <c r="X59" s="16">
        <v>10.1</v>
      </c>
      <c r="Y59" s="13">
        <f t="shared" si="3"/>
        <v>153.16666666666666</v>
      </c>
      <c r="Z59" s="13">
        <f t="shared" si="4"/>
        <v>657.83333333333337</v>
      </c>
      <c r="AA59" s="13">
        <f t="shared" si="5"/>
        <v>8.9333333333333318</v>
      </c>
    </row>
    <row r="60" spans="1:27" x14ac:dyDescent="0.25">
      <c r="A60" t="s">
        <v>55</v>
      </c>
      <c r="B60">
        <v>11.791100702201399</v>
      </c>
      <c r="C60">
        <v>55.564311918836601</v>
      </c>
      <c r="D60">
        <v>15.830365969945293</v>
      </c>
      <c r="E60">
        <v>9.5049909667605572</v>
      </c>
      <c r="F60">
        <v>3.4293621987779122</v>
      </c>
      <c r="G60">
        <v>49.524819017256817</v>
      </c>
      <c r="H60">
        <v>33.063251922399097</v>
      </c>
      <c r="I60">
        <v>35.059187140841019</v>
      </c>
      <c r="J60">
        <v>38.517173913028749</v>
      </c>
      <c r="K60">
        <v>78.518924314156763</v>
      </c>
      <c r="L60">
        <v>111.27726427585128</v>
      </c>
      <c r="M60" s="13">
        <f t="shared" si="0"/>
        <v>9.5882397118279208</v>
      </c>
      <c r="N60" s="13">
        <f t="shared" si="1"/>
        <v>39.215752693498978</v>
      </c>
      <c r="O60" s="13">
        <f t="shared" si="2"/>
        <v>76.104454167678924</v>
      </c>
      <c r="P60" s="15">
        <v>132.5</v>
      </c>
      <c r="Q60" s="15">
        <v>92.5</v>
      </c>
      <c r="R60" s="15">
        <v>36.5</v>
      </c>
      <c r="S60" s="15">
        <v>743.5</v>
      </c>
      <c r="T60" s="15">
        <v>613.5</v>
      </c>
      <c r="U60" s="15">
        <v>646.5</v>
      </c>
      <c r="V60" s="16">
        <v>8.4</v>
      </c>
      <c r="W60" s="16">
        <v>11.9</v>
      </c>
      <c r="X60" s="16">
        <v>13</v>
      </c>
      <c r="Y60" s="13">
        <f t="shared" si="3"/>
        <v>87.166666666666671</v>
      </c>
      <c r="Z60" s="13">
        <f t="shared" si="4"/>
        <v>667.83333333333337</v>
      </c>
      <c r="AA60" s="13">
        <f t="shared" si="5"/>
        <v>11.1</v>
      </c>
    </row>
    <row r="61" spans="1:27" x14ac:dyDescent="0.25">
      <c r="A61" t="s">
        <v>56</v>
      </c>
      <c r="B61">
        <v>11.7988273467006</v>
      </c>
      <c r="C61">
        <v>55.563518246441703</v>
      </c>
      <c r="D61">
        <v>27.568840170406368</v>
      </c>
      <c r="E61">
        <v>22.524641126043246</v>
      </c>
      <c r="F61">
        <v>17.235064440732682</v>
      </c>
      <c r="G61">
        <v>40.966815233216906</v>
      </c>
      <c r="H61">
        <v>41.382125418419932</v>
      </c>
      <c r="I61">
        <v>36.555381547144663</v>
      </c>
      <c r="J61">
        <v>57.688377680341183</v>
      </c>
      <c r="K61">
        <v>52.793091741659012</v>
      </c>
      <c r="L61">
        <v>101.17643333170687</v>
      </c>
      <c r="M61" s="13">
        <f t="shared" si="0"/>
        <v>22.442848579060765</v>
      </c>
      <c r="N61" s="13">
        <f t="shared" si="1"/>
        <v>39.634774066260498</v>
      </c>
      <c r="O61" s="13">
        <f t="shared" si="2"/>
        <v>70.552634251235688</v>
      </c>
      <c r="P61" s="15">
        <v>212.5</v>
      </c>
      <c r="Q61" s="15">
        <v>172.5</v>
      </c>
      <c r="R61" s="15">
        <v>146.5</v>
      </c>
      <c r="S61" s="15">
        <v>635.5</v>
      </c>
      <c r="T61" s="15">
        <v>759.5</v>
      </c>
      <c r="U61" s="15">
        <v>671.5</v>
      </c>
      <c r="V61" s="16">
        <v>10.4</v>
      </c>
      <c r="W61" s="16">
        <v>7.2</v>
      </c>
      <c r="X61" s="16">
        <v>10.5</v>
      </c>
      <c r="Y61" s="13">
        <f t="shared" si="3"/>
        <v>177.16666666666666</v>
      </c>
      <c r="Z61" s="13">
        <f t="shared" si="4"/>
        <v>688.83333333333337</v>
      </c>
      <c r="AA61" s="13">
        <f t="shared" si="5"/>
        <v>9.3666666666666671</v>
      </c>
    </row>
    <row r="62" spans="1:27" x14ac:dyDescent="0.25">
      <c r="A62" t="s">
        <v>57</v>
      </c>
      <c r="B62">
        <v>11.8254901340734</v>
      </c>
      <c r="C62">
        <v>55.567181225337599</v>
      </c>
      <c r="D62">
        <v>16.8125</v>
      </c>
      <c r="E62">
        <v>15.487500000000001</v>
      </c>
      <c r="F62">
        <v>10.425000000000001</v>
      </c>
      <c r="G62">
        <v>45.432507763125393</v>
      </c>
      <c r="H62">
        <v>37.498996208579165</v>
      </c>
      <c r="I62">
        <v>39.837155263059643</v>
      </c>
      <c r="J62">
        <v>31.755055419633599</v>
      </c>
      <c r="K62">
        <v>59.517551440663411</v>
      </c>
      <c r="L62">
        <v>83.25578044825896</v>
      </c>
      <c r="M62" s="13">
        <f t="shared" si="0"/>
        <v>14.241666666666665</v>
      </c>
      <c r="N62" s="13">
        <f t="shared" si="1"/>
        <v>40.922886411588067</v>
      </c>
      <c r="O62" s="13">
        <f t="shared" si="2"/>
        <v>58.176129102851995</v>
      </c>
      <c r="P62" s="15">
        <v>412.5</v>
      </c>
      <c r="Q62" s="15">
        <v>344.5</v>
      </c>
      <c r="R62" s="15">
        <v>372.5</v>
      </c>
      <c r="S62" s="15">
        <v>696.5</v>
      </c>
      <c r="T62" s="15">
        <v>686.5</v>
      </c>
      <c r="U62" s="15">
        <v>715.5</v>
      </c>
      <c r="V62" s="16">
        <v>6</v>
      </c>
      <c r="W62" s="16">
        <v>10</v>
      </c>
      <c r="X62" s="16">
        <v>9.9</v>
      </c>
      <c r="Y62" s="13">
        <f t="shared" si="3"/>
        <v>376.5</v>
      </c>
      <c r="Z62" s="13">
        <f t="shared" si="4"/>
        <v>699.5</v>
      </c>
      <c r="AA62" s="13">
        <f t="shared" si="5"/>
        <v>8.6333333333333329</v>
      </c>
    </row>
    <row r="63" spans="1:27" x14ac:dyDescent="0.25">
      <c r="A63" t="s">
        <v>58</v>
      </c>
      <c r="B63">
        <v>11.8558312485124</v>
      </c>
      <c r="C63">
        <v>55.575568188988903</v>
      </c>
      <c r="D63">
        <v>9.2806309730995338</v>
      </c>
      <c r="E63">
        <v>10.201937451259617</v>
      </c>
      <c r="F63">
        <v>7.6874947053382003</v>
      </c>
      <c r="G63">
        <v>53.097493914721788</v>
      </c>
      <c r="H63">
        <v>44.875810420102233</v>
      </c>
      <c r="I63">
        <v>44.007493980189246</v>
      </c>
      <c r="J63">
        <v>43.173700740159738</v>
      </c>
      <c r="K63">
        <v>82.840742479091745</v>
      </c>
      <c r="L63">
        <v>81.175150838851749</v>
      </c>
      <c r="M63" s="13">
        <f t="shared" si="0"/>
        <v>9.0566877098991174</v>
      </c>
      <c r="N63" s="13">
        <f t="shared" si="1"/>
        <v>47.326932771671089</v>
      </c>
      <c r="O63" s="13">
        <f t="shared" si="2"/>
        <v>69.063198019367746</v>
      </c>
      <c r="P63" s="15">
        <v>144.5</v>
      </c>
      <c r="Q63" s="15">
        <v>166.5</v>
      </c>
      <c r="R63" s="15">
        <v>192.5</v>
      </c>
      <c r="S63" s="15">
        <v>780.5</v>
      </c>
      <c r="T63" s="15">
        <v>869.5</v>
      </c>
      <c r="U63" s="15">
        <v>821.5</v>
      </c>
      <c r="V63" s="16">
        <v>8.3000000000000007</v>
      </c>
      <c r="W63" s="16">
        <v>11.2</v>
      </c>
      <c r="X63" s="16">
        <v>8.4</v>
      </c>
      <c r="Y63" s="13">
        <f t="shared" si="3"/>
        <v>167.83333333333334</v>
      </c>
      <c r="Z63" s="13">
        <f t="shared" si="4"/>
        <v>823.83333333333337</v>
      </c>
      <c r="AA63" s="13">
        <f t="shared" si="5"/>
        <v>9.2999999999999989</v>
      </c>
    </row>
    <row r="64" spans="1:27" x14ac:dyDescent="0.25">
      <c r="A64" t="s">
        <v>59</v>
      </c>
      <c r="B64">
        <v>11.836594936986501</v>
      </c>
      <c r="C64">
        <v>55.586690119222602</v>
      </c>
      <c r="D64">
        <v>6.7117606038256934</v>
      </c>
      <c r="E64">
        <v>10.724723284318511</v>
      </c>
      <c r="F64">
        <v>6.5273073821358034</v>
      </c>
      <c r="G64">
        <v>48.450824018534789</v>
      </c>
      <c r="H64">
        <v>44.884422869696344</v>
      </c>
      <c r="I64">
        <v>45.721200154842577</v>
      </c>
      <c r="J64">
        <v>55.025290963971898</v>
      </c>
      <c r="K64">
        <v>65.664145489846902</v>
      </c>
      <c r="L64">
        <v>36.768961222277113</v>
      </c>
      <c r="M64" s="13">
        <f t="shared" si="0"/>
        <v>7.9879304234266684</v>
      </c>
      <c r="N64" s="13">
        <f t="shared" si="1"/>
        <v>46.352149014357906</v>
      </c>
      <c r="O64" s="13">
        <f t="shared" si="2"/>
        <v>52.486132558698635</v>
      </c>
      <c r="P64" s="15">
        <v>104.5</v>
      </c>
      <c r="Q64" s="15">
        <v>170.5</v>
      </c>
      <c r="R64" s="15">
        <v>156.5</v>
      </c>
      <c r="S64" s="15">
        <v>769.5</v>
      </c>
      <c r="T64" s="15">
        <v>846.5</v>
      </c>
      <c r="U64" s="15">
        <v>875.5</v>
      </c>
      <c r="V64" s="16">
        <v>8.9</v>
      </c>
      <c r="W64" s="16">
        <v>10.7</v>
      </c>
      <c r="X64" s="16">
        <v>3.8</v>
      </c>
      <c r="Y64" s="13">
        <f t="shared" si="3"/>
        <v>143.83333333333334</v>
      </c>
      <c r="Z64" s="13">
        <f t="shared" si="4"/>
        <v>830.5</v>
      </c>
      <c r="AA64" s="13">
        <f t="shared" si="5"/>
        <v>7.8000000000000007</v>
      </c>
    </row>
    <row r="65" spans="1:27" x14ac:dyDescent="0.25">
      <c r="A65" t="s">
        <v>60</v>
      </c>
      <c r="B65">
        <v>11.8379583028351</v>
      </c>
      <c r="C65">
        <v>55.585985901236903</v>
      </c>
      <c r="D65">
        <v>10.934963858975076</v>
      </c>
      <c r="E65">
        <v>6.9514668862181788</v>
      </c>
      <c r="F65">
        <v>3.4123890188001247</v>
      </c>
      <c r="G65">
        <v>43.841377471157372</v>
      </c>
      <c r="H65">
        <v>39.725248990655217</v>
      </c>
      <c r="I65">
        <v>42.221517216938466</v>
      </c>
      <c r="J65">
        <v>47.347598564472605</v>
      </c>
      <c r="K65">
        <v>57.625698588352478</v>
      </c>
      <c r="L65">
        <v>81.35951937538087</v>
      </c>
      <c r="M65" s="13">
        <f t="shared" si="0"/>
        <v>7.0996065879977932</v>
      </c>
      <c r="N65" s="13">
        <f t="shared" si="1"/>
        <v>41.929381226250349</v>
      </c>
      <c r="O65" s="13">
        <f t="shared" si="2"/>
        <v>62.110938842735322</v>
      </c>
      <c r="P65" s="15">
        <v>124.5</v>
      </c>
      <c r="Q65" s="15">
        <v>96.5</v>
      </c>
      <c r="R65" s="15">
        <v>72.5</v>
      </c>
      <c r="S65" s="15">
        <v>693.5</v>
      </c>
      <c r="T65" s="15">
        <v>803.5</v>
      </c>
      <c r="U65" s="15">
        <v>829.5</v>
      </c>
      <c r="V65" s="16">
        <v>9.4</v>
      </c>
      <c r="W65" s="16">
        <v>9.1</v>
      </c>
      <c r="X65" s="16">
        <v>7.4</v>
      </c>
      <c r="Y65" s="13">
        <f t="shared" si="3"/>
        <v>97.833333333333329</v>
      </c>
      <c r="Z65" s="13">
        <f t="shared" si="4"/>
        <v>775.5</v>
      </c>
      <c r="AA65" s="13">
        <f t="shared" si="5"/>
        <v>8.6333333333333329</v>
      </c>
    </row>
    <row r="66" spans="1:27" x14ac:dyDescent="0.25">
      <c r="A66" t="s">
        <v>61</v>
      </c>
      <c r="B66">
        <v>11.890894538039401</v>
      </c>
      <c r="C66">
        <v>55.582910544302898</v>
      </c>
      <c r="D66">
        <v>13.522471070430283</v>
      </c>
      <c r="E66">
        <v>7.1348516385371319</v>
      </c>
      <c r="F66">
        <v>7.9283872661407653</v>
      </c>
      <c r="G66">
        <v>42.831824141696799</v>
      </c>
      <c r="H66">
        <v>37.328441053375265</v>
      </c>
      <c r="I66">
        <v>39.13362084475834</v>
      </c>
      <c r="J66">
        <v>51.961988511195692</v>
      </c>
      <c r="K66">
        <v>29.843822296173471</v>
      </c>
      <c r="L66">
        <v>60.502888114654752</v>
      </c>
      <c r="M66" s="13">
        <f t="shared" si="0"/>
        <v>9.5285699917027262</v>
      </c>
      <c r="N66" s="13">
        <f t="shared" si="1"/>
        <v>39.764628679943471</v>
      </c>
      <c r="O66" s="13">
        <f t="shared" si="2"/>
        <v>47.436232974007972</v>
      </c>
      <c r="P66" s="15">
        <v>172.5</v>
      </c>
      <c r="Q66" s="15">
        <v>102.5</v>
      </c>
      <c r="R66" s="15">
        <v>154.5</v>
      </c>
      <c r="S66" s="15">
        <v>646.5</v>
      </c>
      <c r="T66" s="15">
        <v>713.5</v>
      </c>
      <c r="U66" s="15">
        <v>758.5</v>
      </c>
      <c r="V66" s="16">
        <v>9.8000000000000007</v>
      </c>
      <c r="W66" s="16">
        <v>4.3</v>
      </c>
      <c r="X66" s="16">
        <v>5.0999999999999996</v>
      </c>
      <c r="Y66" s="13">
        <f t="shared" si="3"/>
        <v>143.16666666666666</v>
      </c>
      <c r="Z66" s="13">
        <f t="shared" si="4"/>
        <v>706.16666666666663</v>
      </c>
      <c r="AA66" s="13">
        <f t="shared" si="5"/>
        <v>6.4000000000000012</v>
      </c>
    </row>
    <row r="67" spans="1:27" x14ac:dyDescent="0.25">
      <c r="A67" t="s">
        <v>62</v>
      </c>
      <c r="B67">
        <v>11.9148183076473</v>
      </c>
      <c r="C67">
        <v>55.585241782403003</v>
      </c>
      <c r="D67">
        <v>5.4922151500755056</v>
      </c>
      <c r="E67">
        <v>7.0235612491347998</v>
      </c>
      <c r="F67">
        <v>9.0521128709859884</v>
      </c>
      <c r="G67">
        <v>54.083223194254948</v>
      </c>
      <c r="H67">
        <v>42.843120753471581</v>
      </c>
      <c r="I67">
        <v>46.333249261571979</v>
      </c>
      <c r="J67">
        <v>57.33969427167186</v>
      </c>
      <c r="K67">
        <v>54.853850641566403</v>
      </c>
      <c r="L67">
        <v>47.635031656616739</v>
      </c>
      <c r="M67" s="13">
        <f t="shared" si="0"/>
        <v>7.1892964233987655</v>
      </c>
      <c r="N67" s="13">
        <f t="shared" si="1"/>
        <v>47.753197736432838</v>
      </c>
      <c r="O67" s="13">
        <f t="shared" si="2"/>
        <v>53.276192189951672</v>
      </c>
      <c r="P67" s="15">
        <v>78.5</v>
      </c>
      <c r="Q67" s="15">
        <v>84.5</v>
      </c>
      <c r="R67" s="15">
        <v>172.5</v>
      </c>
      <c r="S67" s="15">
        <v>804.5</v>
      </c>
      <c r="T67" s="15">
        <v>799.5</v>
      </c>
      <c r="U67" s="15">
        <v>868.5</v>
      </c>
      <c r="V67" s="16">
        <v>10.7</v>
      </c>
      <c r="W67" s="16">
        <v>7.2</v>
      </c>
      <c r="X67" s="16">
        <v>5</v>
      </c>
      <c r="Y67" s="13">
        <f t="shared" si="3"/>
        <v>111.83333333333333</v>
      </c>
      <c r="Z67" s="13">
        <f t="shared" si="4"/>
        <v>824.16666666666663</v>
      </c>
      <c r="AA67" s="13">
        <f t="shared" si="5"/>
        <v>7.6333333333333329</v>
      </c>
    </row>
    <row r="68" spans="1:27" x14ac:dyDescent="0.25">
      <c r="A68" t="s">
        <v>63</v>
      </c>
      <c r="B68">
        <v>11.911060933782499</v>
      </c>
      <c r="C68">
        <v>55.588177692466402</v>
      </c>
      <c r="D68">
        <v>20.881230135096224</v>
      </c>
      <c r="E68">
        <v>21.56142800434765</v>
      </c>
      <c r="F68">
        <v>9.6663541870601417</v>
      </c>
      <c r="G68">
        <v>56.296102823151152</v>
      </c>
      <c r="H68">
        <v>41.920299346912479</v>
      </c>
      <c r="I68">
        <v>46.120595544134993</v>
      </c>
      <c r="J68">
        <v>34.641141891444327</v>
      </c>
      <c r="K68">
        <v>51.153907447059289</v>
      </c>
      <c r="L68">
        <v>51.283135346618792</v>
      </c>
      <c r="M68" s="13">
        <f t="shared" si="0"/>
        <v>17.369670775501341</v>
      </c>
      <c r="N68" s="13">
        <f t="shared" si="1"/>
        <v>48.112332571399541</v>
      </c>
      <c r="O68" s="13">
        <f t="shared" si="2"/>
        <v>45.692728228374136</v>
      </c>
      <c r="P68" s="15">
        <v>262.5</v>
      </c>
      <c r="Q68" s="15">
        <v>286.5</v>
      </c>
      <c r="R68" s="15">
        <v>232.5</v>
      </c>
      <c r="S68" s="15">
        <v>870.5</v>
      </c>
      <c r="T68" s="15">
        <v>793.5</v>
      </c>
      <c r="U68" s="15">
        <v>881.5</v>
      </c>
      <c r="V68" s="16">
        <v>6.8</v>
      </c>
      <c r="W68" s="16">
        <v>6.2</v>
      </c>
      <c r="X68" s="16">
        <v>4.0999999999999996</v>
      </c>
      <c r="Y68" s="13">
        <f t="shared" si="3"/>
        <v>260.5</v>
      </c>
      <c r="Z68" s="13">
        <f t="shared" si="4"/>
        <v>848.5</v>
      </c>
      <c r="AA68" s="13">
        <f t="shared" si="5"/>
        <v>5.7</v>
      </c>
    </row>
    <row r="69" spans="1:27" x14ac:dyDescent="0.25">
      <c r="A69" t="s">
        <v>64</v>
      </c>
      <c r="B69">
        <v>11.9138402246528</v>
      </c>
      <c r="C69">
        <v>55.581551583612701</v>
      </c>
      <c r="D69">
        <v>11.270693867809365</v>
      </c>
      <c r="E69">
        <v>6.5791261301563466</v>
      </c>
      <c r="F69">
        <v>5.7241390770475551</v>
      </c>
      <c r="G69">
        <v>49.058057832039125</v>
      </c>
      <c r="H69">
        <v>38.60238589732797</v>
      </c>
      <c r="I69">
        <v>42.935110220808959</v>
      </c>
      <c r="J69">
        <v>58.673837105338542</v>
      </c>
      <c r="K69">
        <v>55.42203776892304</v>
      </c>
      <c r="L69">
        <v>109.78446286506731</v>
      </c>
      <c r="M69" s="13">
        <f t="shared" si="0"/>
        <v>7.8579863583377545</v>
      </c>
      <c r="N69" s="13">
        <f t="shared" si="1"/>
        <v>43.531851316725351</v>
      </c>
      <c r="O69" s="13">
        <f t="shared" si="2"/>
        <v>74.626779246442965</v>
      </c>
      <c r="P69" s="15">
        <v>144.5</v>
      </c>
      <c r="Q69" s="15">
        <v>102.5</v>
      </c>
      <c r="R69" s="15">
        <v>130.5</v>
      </c>
      <c r="S69" s="15">
        <v>804.5</v>
      </c>
      <c r="T69" s="15">
        <v>755.5</v>
      </c>
      <c r="U69" s="15">
        <v>856.5</v>
      </c>
      <c r="V69" s="16">
        <v>10.7</v>
      </c>
      <c r="W69" s="16">
        <v>8.1999999999999993</v>
      </c>
      <c r="X69" s="16">
        <v>9.4</v>
      </c>
      <c r="Y69" s="13">
        <f t="shared" si="3"/>
        <v>125.83333333333333</v>
      </c>
      <c r="Z69" s="13">
        <f t="shared" si="4"/>
        <v>805.5</v>
      </c>
      <c r="AA69" s="13">
        <f t="shared" si="5"/>
        <v>9.4333333333333318</v>
      </c>
    </row>
    <row r="70" spans="1:27" x14ac:dyDescent="0.25">
      <c r="A70" t="s">
        <v>65</v>
      </c>
      <c r="B70">
        <v>11.9263605974685</v>
      </c>
      <c r="C70">
        <v>55.583624718999403</v>
      </c>
      <c r="D70">
        <v>4.840401185108953</v>
      </c>
      <c r="E70">
        <v>4.9717900928024008</v>
      </c>
      <c r="F70">
        <v>4.7807852220155684</v>
      </c>
      <c r="G70">
        <v>47.180774086393043</v>
      </c>
      <c r="H70">
        <v>37.989341162626616</v>
      </c>
      <c r="I70">
        <v>36.43089833183771</v>
      </c>
      <c r="J70">
        <v>51.079108270066563</v>
      </c>
      <c r="K70">
        <v>62.778253944602305</v>
      </c>
      <c r="L70">
        <v>61.837816257274916</v>
      </c>
      <c r="M70" s="13">
        <f t="shared" si="0"/>
        <v>4.8643254999756405</v>
      </c>
      <c r="N70" s="13">
        <f t="shared" si="1"/>
        <v>40.533671193619121</v>
      </c>
      <c r="O70" s="13">
        <f t="shared" si="2"/>
        <v>58.565059490647933</v>
      </c>
      <c r="P70" s="15">
        <v>78.5</v>
      </c>
      <c r="Q70" s="15">
        <v>82.5</v>
      </c>
      <c r="R70" s="15">
        <v>106.5</v>
      </c>
      <c r="S70" s="15">
        <v>743.5</v>
      </c>
      <c r="T70" s="15">
        <v>715.5</v>
      </c>
      <c r="U70" s="15">
        <v>701.5</v>
      </c>
      <c r="V70" s="16">
        <v>8.9</v>
      </c>
      <c r="W70" s="16">
        <v>8.4</v>
      </c>
      <c r="X70" s="16">
        <v>6</v>
      </c>
      <c r="Y70" s="13">
        <f t="shared" si="3"/>
        <v>89.166666666666671</v>
      </c>
      <c r="Z70" s="13">
        <f t="shared" si="4"/>
        <v>720.16666666666663</v>
      </c>
      <c r="AA70" s="13">
        <f t="shared" si="5"/>
        <v>7.7666666666666666</v>
      </c>
    </row>
    <row r="71" spans="1:27" x14ac:dyDescent="0.25">
      <c r="A71" t="s">
        <v>66</v>
      </c>
      <c r="B71">
        <v>11.9266710465917</v>
      </c>
      <c r="C71">
        <v>55.583085545641403</v>
      </c>
      <c r="D71">
        <v>15.759062299826823</v>
      </c>
      <c r="E71">
        <v>18.435521380608428</v>
      </c>
      <c r="F71">
        <v>6.9507218412098446</v>
      </c>
      <c r="G71">
        <v>44.768543508350142</v>
      </c>
      <c r="H71">
        <v>38.429800541179873</v>
      </c>
      <c r="I71">
        <v>41.963107018243413</v>
      </c>
      <c r="J71">
        <v>40.273180802318549</v>
      </c>
      <c r="K71">
        <v>34.687004647348651</v>
      </c>
      <c r="L71">
        <v>60.7923857642621</v>
      </c>
      <c r="M71" s="13">
        <f t="shared" ref="M71:M107" si="6">AVERAGE(D71:F71)</f>
        <v>13.715101840548366</v>
      </c>
      <c r="N71" s="13">
        <f t="shared" ref="N71:N107" si="7">AVERAGE(G71:I71)</f>
        <v>41.720483689257811</v>
      </c>
      <c r="O71" s="13">
        <f t="shared" ref="O71:O107" si="8">AVERAGE(J71:L71)</f>
        <v>45.25085707130976</v>
      </c>
      <c r="P71" s="15">
        <v>142.5</v>
      </c>
      <c r="Q71" s="15">
        <v>154.5</v>
      </c>
      <c r="R71" s="15">
        <v>122.5</v>
      </c>
      <c r="S71" s="15">
        <v>681.5</v>
      </c>
      <c r="T71" s="15">
        <v>715.5</v>
      </c>
      <c r="U71" s="15">
        <v>781.5</v>
      </c>
      <c r="V71" s="16">
        <v>8.1999999999999993</v>
      </c>
      <c r="W71" s="16">
        <v>5.0999999999999996</v>
      </c>
      <c r="X71" s="16">
        <v>6.3</v>
      </c>
      <c r="Y71" s="13">
        <f t="shared" ref="Y71:Y107" si="9">AVERAGE(P71:R71)</f>
        <v>139.83333333333334</v>
      </c>
      <c r="Z71" s="13">
        <f t="shared" ref="Z71:Z107" si="10">AVERAGE(S71:U71)</f>
        <v>726.16666666666663</v>
      </c>
      <c r="AA71" s="13">
        <f t="shared" ref="AA71:AA107" si="11">AVERAGE(V71:X71)</f>
        <v>6.5333333333333323</v>
      </c>
    </row>
    <row r="72" spans="1:27" x14ac:dyDescent="0.25">
      <c r="A72" t="s">
        <v>67</v>
      </c>
      <c r="B72">
        <v>11.936587354570699</v>
      </c>
      <c r="C72">
        <v>55.584876590191001</v>
      </c>
      <c r="D72">
        <v>16.584018531971452</v>
      </c>
      <c r="E72">
        <v>18.093082604683993</v>
      </c>
      <c r="F72">
        <v>14.965612193043347</v>
      </c>
      <c r="G72">
        <v>56.369965989326545</v>
      </c>
      <c r="H72">
        <v>39.84090648564802</v>
      </c>
      <c r="I72">
        <v>45.570004971669441</v>
      </c>
      <c r="J72">
        <v>46.206877068382717</v>
      </c>
      <c r="K72">
        <v>45.299939662481172</v>
      </c>
      <c r="L72">
        <v>48.547608714109998</v>
      </c>
      <c r="M72" s="13">
        <f t="shared" si="6"/>
        <v>16.547571109899597</v>
      </c>
      <c r="N72" s="13">
        <f t="shared" si="7"/>
        <v>47.260292482214673</v>
      </c>
      <c r="O72" s="13">
        <f t="shared" si="8"/>
        <v>46.684808481657967</v>
      </c>
      <c r="P72" s="15">
        <v>172.5</v>
      </c>
      <c r="Q72" s="15">
        <v>214.5</v>
      </c>
      <c r="R72" s="15">
        <v>294.5</v>
      </c>
      <c r="S72" s="15">
        <v>854.5</v>
      </c>
      <c r="T72" s="15">
        <v>743.5</v>
      </c>
      <c r="U72" s="15">
        <v>835.5</v>
      </c>
      <c r="V72" s="16">
        <v>7.9</v>
      </c>
      <c r="W72" s="16">
        <v>6</v>
      </c>
      <c r="X72" s="16">
        <v>10.8</v>
      </c>
      <c r="Y72" s="13">
        <f t="shared" si="9"/>
        <v>227.16666666666666</v>
      </c>
      <c r="Z72" s="13">
        <f t="shared" si="10"/>
        <v>811.16666666666663</v>
      </c>
      <c r="AA72" s="13">
        <f t="shared" si="11"/>
        <v>8.2333333333333343</v>
      </c>
    </row>
    <row r="73" spans="1:27" x14ac:dyDescent="0.25">
      <c r="A73" t="s">
        <v>68</v>
      </c>
      <c r="B73">
        <v>11.938986200731801</v>
      </c>
      <c r="C73">
        <v>55.585957871611001</v>
      </c>
      <c r="D73">
        <v>6.1775732028089259</v>
      </c>
      <c r="E73">
        <v>8.7349519604300756</v>
      </c>
      <c r="F73">
        <v>4.7162776623784142</v>
      </c>
      <c r="G73">
        <v>47.798206623772472</v>
      </c>
      <c r="H73">
        <v>39.762689545262369</v>
      </c>
      <c r="I73">
        <v>40.043620732670206</v>
      </c>
      <c r="J73">
        <v>15.550166607217232</v>
      </c>
      <c r="K73">
        <v>26.752397510740437</v>
      </c>
      <c r="L73">
        <v>74.124051029512856</v>
      </c>
      <c r="M73" s="13">
        <f t="shared" si="6"/>
        <v>6.5429342752058055</v>
      </c>
      <c r="N73" s="13">
        <f t="shared" si="7"/>
        <v>42.534838967235011</v>
      </c>
      <c r="O73" s="13">
        <f t="shared" si="8"/>
        <v>38.808871715823507</v>
      </c>
      <c r="P73" s="15">
        <v>78.5</v>
      </c>
      <c r="Q73" s="15">
        <v>116.5</v>
      </c>
      <c r="R73" s="15">
        <v>110.5</v>
      </c>
      <c r="S73" s="15">
        <v>742.5</v>
      </c>
      <c r="T73" s="15">
        <v>748.5</v>
      </c>
      <c r="U73" s="15">
        <v>783.5</v>
      </c>
      <c r="V73" s="16">
        <v>9.1</v>
      </c>
      <c r="W73" s="16">
        <v>10.4</v>
      </c>
      <c r="X73" s="16">
        <v>24.5</v>
      </c>
      <c r="Y73" s="13">
        <f t="shared" si="9"/>
        <v>101.83333333333333</v>
      </c>
      <c r="Z73" s="13">
        <f t="shared" si="10"/>
        <v>758.16666666666663</v>
      </c>
      <c r="AA73" s="13">
        <f t="shared" si="11"/>
        <v>14.666666666666666</v>
      </c>
    </row>
    <row r="74" spans="1:27" x14ac:dyDescent="0.25">
      <c r="A74" t="s">
        <v>69</v>
      </c>
      <c r="B74">
        <v>11.662297638434801</v>
      </c>
      <c r="C74">
        <v>55.442247044302803</v>
      </c>
      <c r="D74">
        <v>14.988780387968008</v>
      </c>
      <c r="E74">
        <v>14.814356175588934</v>
      </c>
      <c r="F74">
        <v>5.5457207895043581</v>
      </c>
      <c r="G74">
        <v>40.195193893766181</v>
      </c>
      <c r="H74">
        <v>38.26328383067537</v>
      </c>
      <c r="I74">
        <v>38.42799258248693</v>
      </c>
      <c r="J74">
        <v>56.410393891718591</v>
      </c>
      <c r="K74">
        <v>67.389581555034695</v>
      </c>
      <c r="L74">
        <v>107.31214554452082</v>
      </c>
      <c r="M74" s="13">
        <f t="shared" si="6"/>
        <v>11.782952451020433</v>
      </c>
      <c r="N74" s="13">
        <f t="shared" si="7"/>
        <v>38.962156768976165</v>
      </c>
      <c r="O74" s="13">
        <f t="shared" si="8"/>
        <v>77.037373663758032</v>
      </c>
      <c r="P74" s="15">
        <v>146.5</v>
      </c>
      <c r="Q74" s="15">
        <v>162.5</v>
      </c>
      <c r="R74" s="15">
        <v>126.5</v>
      </c>
      <c r="S74" s="15">
        <v>646.5</v>
      </c>
      <c r="T74" s="15">
        <v>725.5</v>
      </c>
      <c r="U74" s="15">
        <v>731.5</v>
      </c>
      <c r="V74" s="16">
        <v>10.4</v>
      </c>
      <c r="W74" s="16">
        <v>9.8000000000000007</v>
      </c>
      <c r="X74" s="16">
        <v>12.8</v>
      </c>
      <c r="Y74" s="13">
        <f t="shared" si="9"/>
        <v>145.16666666666666</v>
      </c>
      <c r="Z74" s="13">
        <f t="shared" si="10"/>
        <v>701.16666666666663</v>
      </c>
      <c r="AA74" s="13">
        <f t="shared" si="11"/>
        <v>11</v>
      </c>
    </row>
    <row r="75" spans="1:27" x14ac:dyDescent="0.25">
      <c r="A75" t="s">
        <v>70</v>
      </c>
      <c r="B75">
        <v>11.6607324759763</v>
      </c>
      <c r="C75">
        <v>55.444856792584403</v>
      </c>
      <c r="D75">
        <v>4.082632836978715</v>
      </c>
      <c r="E75">
        <v>7.6120499203435594</v>
      </c>
      <c r="F75">
        <v>5.7125813134080241</v>
      </c>
      <c r="G75">
        <v>37.104191391613298</v>
      </c>
      <c r="H75">
        <v>38.675902912519426</v>
      </c>
      <c r="I75">
        <v>33.105056761698712</v>
      </c>
      <c r="J75">
        <v>10.560763053047893</v>
      </c>
      <c r="K75">
        <v>47.967725842372424</v>
      </c>
      <c r="L75">
        <v>86.780254711963693</v>
      </c>
      <c r="M75" s="13">
        <f t="shared" si="6"/>
        <v>5.8024213569100995</v>
      </c>
      <c r="N75" s="13">
        <f t="shared" si="7"/>
        <v>36.295050355277141</v>
      </c>
      <c r="O75" s="13">
        <f t="shared" si="8"/>
        <v>48.436247869128003</v>
      </c>
      <c r="P75" s="15">
        <v>36.5</v>
      </c>
      <c r="Q75" s="15">
        <v>76.5</v>
      </c>
      <c r="R75" s="15">
        <v>80.5</v>
      </c>
      <c r="S75" s="15">
        <v>535.5</v>
      </c>
      <c r="T75" s="15">
        <v>725.5</v>
      </c>
      <c r="U75" s="15">
        <v>606.5</v>
      </c>
      <c r="V75" s="16">
        <v>2</v>
      </c>
      <c r="W75" s="16">
        <v>7.2</v>
      </c>
      <c r="X75" s="16">
        <v>9.9</v>
      </c>
      <c r="Y75" s="13">
        <f t="shared" si="9"/>
        <v>64.5</v>
      </c>
      <c r="Z75" s="13">
        <f t="shared" si="10"/>
        <v>622.5</v>
      </c>
      <c r="AA75" s="13">
        <f t="shared" si="11"/>
        <v>6.3666666666666671</v>
      </c>
    </row>
    <row r="76" spans="1:27" x14ac:dyDescent="0.25">
      <c r="A76" t="s">
        <v>71</v>
      </c>
      <c r="B76">
        <v>11.679944326969499</v>
      </c>
      <c r="C76">
        <v>55.453466018484797</v>
      </c>
      <c r="D76">
        <v>7.404529717429253</v>
      </c>
      <c r="E76">
        <v>12.212470870066781</v>
      </c>
      <c r="F76">
        <v>2.9068075901414812</v>
      </c>
      <c r="G76">
        <v>45.332883700863007</v>
      </c>
      <c r="H76">
        <v>31.715671869801245</v>
      </c>
      <c r="I76">
        <v>37.831551563179069</v>
      </c>
      <c r="J76">
        <v>25.549472179675398</v>
      </c>
      <c r="K76">
        <v>42.51056543383028</v>
      </c>
      <c r="L76">
        <v>91.991930969735975</v>
      </c>
      <c r="M76" s="13">
        <f t="shared" si="6"/>
        <v>7.5079360592125042</v>
      </c>
      <c r="N76" s="13">
        <f t="shared" si="7"/>
        <v>38.293369044614444</v>
      </c>
      <c r="O76" s="13">
        <f t="shared" si="8"/>
        <v>53.350656194413887</v>
      </c>
      <c r="P76" s="15">
        <v>80.5</v>
      </c>
      <c r="Q76" s="15">
        <v>140.5</v>
      </c>
      <c r="R76" s="15">
        <v>56.5</v>
      </c>
      <c r="S76" s="15">
        <v>642.5</v>
      </c>
      <c r="T76" s="15">
        <v>591.5</v>
      </c>
      <c r="U76" s="15">
        <v>680.5</v>
      </c>
      <c r="V76" s="16">
        <v>4</v>
      </c>
      <c r="W76" s="16">
        <v>5.3</v>
      </c>
      <c r="X76" s="16">
        <v>7.1</v>
      </c>
      <c r="Y76" s="13">
        <f t="shared" si="9"/>
        <v>92.5</v>
      </c>
      <c r="Z76" s="13">
        <f t="shared" si="10"/>
        <v>638.16666666666663</v>
      </c>
      <c r="AA76" s="13">
        <f t="shared" si="11"/>
        <v>5.4666666666666659</v>
      </c>
    </row>
    <row r="77" spans="1:27" x14ac:dyDescent="0.25">
      <c r="A77" t="s">
        <v>72</v>
      </c>
      <c r="B77">
        <v>11.6865383981131</v>
      </c>
      <c r="C77">
        <v>55.452634141959997</v>
      </c>
      <c r="D77">
        <v>12.15</v>
      </c>
      <c r="E77">
        <v>14.0375</v>
      </c>
      <c r="F77">
        <v>15.074999999999999</v>
      </c>
      <c r="G77">
        <v>41.675539064085235</v>
      </c>
      <c r="H77">
        <v>30.058152483929298</v>
      </c>
      <c r="I77">
        <v>38.437649166354298</v>
      </c>
      <c r="J77">
        <v>20.560139805431529</v>
      </c>
      <c r="K77">
        <v>78.302464924293758</v>
      </c>
      <c r="L77">
        <v>108.82423579977799</v>
      </c>
      <c r="M77" s="13">
        <f t="shared" si="6"/>
        <v>13.754166666666668</v>
      </c>
      <c r="N77" s="13">
        <f t="shared" si="7"/>
        <v>36.723780238122941</v>
      </c>
      <c r="O77" s="13">
        <f t="shared" si="8"/>
        <v>69.228946843167762</v>
      </c>
      <c r="P77" s="15">
        <v>236.5</v>
      </c>
      <c r="Q77" s="15">
        <v>354.5</v>
      </c>
      <c r="R77" s="15">
        <v>316.5</v>
      </c>
      <c r="S77" s="15">
        <v>600.5</v>
      </c>
      <c r="T77" s="15">
        <v>546.5</v>
      </c>
      <c r="U77" s="15">
        <v>678.5</v>
      </c>
      <c r="V77" s="16">
        <v>2</v>
      </c>
      <c r="W77" s="16">
        <v>9.3000000000000007</v>
      </c>
      <c r="X77" s="16">
        <v>9.6999999999999993</v>
      </c>
      <c r="Y77" s="13">
        <f t="shared" si="9"/>
        <v>302.5</v>
      </c>
      <c r="Z77" s="13">
        <f t="shared" si="10"/>
        <v>608.5</v>
      </c>
      <c r="AA77" s="13">
        <f t="shared" si="11"/>
        <v>7</v>
      </c>
    </row>
    <row r="78" spans="1:27" x14ac:dyDescent="0.25">
      <c r="A78" t="s">
        <v>73</v>
      </c>
      <c r="B78">
        <v>11.7190906115038</v>
      </c>
      <c r="C78">
        <v>55.464398578529597</v>
      </c>
      <c r="D78">
        <v>7.2825327323254827</v>
      </c>
      <c r="E78">
        <v>3.5800250936662787</v>
      </c>
      <c r="F78">
        <v>3.3244138139922002</v>
      </c>
      <c r="G78">
        <v>34.18172559366819</v>
      </c>
      <c r="H78">
        <v>23.096964236674349</v>
      </c>
      <c r="I78">
        <v>34.419223046664392</v>
      </c>
      <c r="J78">
        <v>31.483541687863788</v>
      </c>
      <c r="K78">
        <v>68.5912662184666</v>
      </c>
      <c r="L78">
        <v>81.029150496765538</v>
      </c>
      <c r="M78" s="13">
        <f t="shared" si="6"/>
        <v>4.7289905466613202</v>
      </c>
      <c r="N78" s="13">
        <f t="shared" si="7"/>
        <v>30.565970959002311</v>
      </c>
      <c r="O78" s="13">
        <f t="shared" si="8"/>
        <v>60.36798613436531</v>
      </c>
      <c r="P78" s="15">
        <v>146.5</v>
      </c>
      <c r="Q78" s="15">
        <v>78.5</v>
      </c>
      <c r="R78" s="15">
        <v>78.5</v>
      </c>
      <c r="S78" s="15">
        <v>513.5</v>
      </c>
      <c r="T78" s="15">
        <v>392.5</v>
      </c>
      <c r="U78" s="15">
        <v>641.5</v>
      </c>
      <c r="V78" s="16">
        <v>5</v>
      </c>
      <c r="W78" s="16">
        <v>8.9</v>
      </c>
      <c r="X78" s="16">
        <v>7.1</v>
      </c>
      <c r="Y78" s="13">
        <f t="shared" si="9"/>
        <v>101.16666666666667</v>
      </c>
      <c r="Z78" s="13">
        <f t="shared" si="10"/>
        <v>515.83333333333337</v>
      </c>
      <c r="AA78" s="13">
        <f t="shared" si="11"/>
        <v>7</v>
      </c>
    </row>
    <row r="79" spans="1:27" x14ac:dyDescent="0.25">
      <c r="A79" t="s">
        <v>74</v>
      </c>
      <c r="B79">
        <v>11.7240054699587</v>
      </c>
      <c r="C79">
        <v>55.461373233333099</v>
      </c>
      <c r="D79">
        <v>4.6947341622286354</v>
      </c>
      <c r="E79">
        <v>6.3609768144373042</v>
      </c>
      <c r="F79">
        <v>4.7646824237092202</v>
      </c>
      <c r="G79">
        <v>46.162495170711772</v>
      </c>
      <c r="H79">
        <v>42.390202182002021</v>
      </c>
      <c r="I79">
        <v>46.595354150232751</v>
      </c>
      <c r="J79">
        <v>44.338944955983258</v>
      </c>
      <c r="K79">
        <v>53.421724675448623</v>
      </c>
      <c r="L79">
        <v>79.408799705975596</v>
      </c>
      <c r="M79" s="13">
        <f t="shared" si="6"/>
        <v>5.2734644667917197</v>
      </c>
      <c r="N79" s="13">
        <f t="shared" si="7"/>
        <v>45.049350500982179</v>
      </c>
      <c r="O79" s="13">
        <f t="shared" si="8"/>
        <v>59.056489779135823</v>
      </c>
      <c r="P79" s="15">
        <v>100.5</v>
      </c>
      <c r="Q79" s="15">
        <v>138.5</v>
      </c>
      <c r="R79" s="15">
        <v>132.5</v>
      </c>
      <c r="S79" s="15">
        <v>636.5</v>
      </c>
      <c r="T79" s="15">
        <v>703.5</v>
      </c>
      <c r="U79" s="15">
        <v>833.5</v>
      </c>
      <c r="V79" s="16">
        <v>6</v>
      </c>
      <c r="W79" s="16">
        <v>7.7</v>
      </c>
      <c r="X79" s="16">
        <v>7.1</v>
      </c>
      <c r="Y79" s="13">
        <f t="shared" si="9"/>
        <v>123.83333333333333</v>
      </c>
      <c r="Z79" s="13">
        <f t="shared" si="10"/>
        <v>724.5</v>
      </c>
      <c r="AA79" s="13">
        <f t="shared" si="11"/>
        <v>6.9333333333333327</v>
      </c>
    </row>
    <row r="80" spans="1:27" x14ac:dyDescent="0.25">
      <c r="A80" t="s">
        <v>75</v>
      </c>
      <c r="B80">
        <v>11.7287879412808</v>
      </c>
      <c r="C80">
        <v>55.461883152045303</v>
      </c>
      <c r="D80">
        <v>26.666979199244025</v>
      </c>
      <c r="E80">
        <v>40.185169864425511</v>
      </c>
      <c r="F80">
        <v>41.68073556831267</v>
      </c>
      <c r="G80">
        <v>34.094796659316074</v>
      </c>
      <c r="H80">
        <v>28.651972152667025</v>
      </c>
      <c r="I80">
        <v>29.640349050135612</v>
      </c>
      <c r="J80">
        <v>22.78134806982948</v>
      </c>
      <c r="K80">
        <v>28.719926798032368</v>
      </c>
      <c r="L80">
        <v>42.475161735608658</v>
      </c>
      <c r="M80" s="13">
        <f t="shared" si="6"/>
        <v>36.177628210660735</v>
      </c>
      <c r="N80" s="13">
        <f t="shared" si="7"/>
        <v>30.795705954039573</v>
      </c>
      <c r="O80" s="13">
        <f t="shared" si="8"/>
        <v>31.325478867823506</v>
      </c>
      <c r="P80" s="15">
        <v>409.5</v>
      </c>
      <c r="Q80" s="15">
        <v>545.5</v>
      </c>
      <c r="R80" s="15">
        <v>569.5</v>
      </c>
      <c r="S80" s="15">
        <v>482</v>
      </c>
      <c r="T80" s="15">
        <v>493</v>
      </c>
      <c r="U80" s="15">
        <v>549</v>
      </c>
      <c r="V80" s="16">
        <v>13</v>
      </c>
      <c r="W80" s="16">
        <v>11.9</v>
      </c>
      <c r="X80" s="16">
        <v>11.2</v>
      </c>
      <c r="Y80" s="13">
        <f t="shared" si="9"/>
        <v>508.16666666666669</v>
      </c>
      <c r="Z80" s="13">
        <f t="shared" si="10"/>
        <v>508</v>
      </c>
      <c r="AA80" s="13">
        <f t="shared" si="11"/>
        <v>12.033333333333331</v>
      </c>
    </row>
    <row r="81" spans="1:27" x14ac:dyDescent="0.25">
      <c r="A81" t="s">
        <v>76</v>
      </c>
      <c r="B81">
        <v>11.752492539778199</v>
      </c>
      <c r="C81">
        <v>55.472589526826297</v>
      </c>
      <c r="D81">
        <v>24.72726596459372</v>
      </c>
      <c r="E81">
        <v>20.20192205452318</v>
      </c>
      <c r="F81">
        <v>17.086224309472072</v>
      </c>
      <c r="G81">
        <v>25.919729769634628</v>
      </c>
      <c r="H81">
        <v>25.859086399594538</v>
      </c>
      <c r="I81">
        <v>31.642373123322681</v>
      </c>
      <c r="J81">
        <v>45.794340227094601</v>
      </c>
      <c r="K81">
        <v>54.806836518132798</v>
      </c>
      <c r="L81">
        <v>83.619885325182224</v>
      </c>
      <c r="M81" s="13">
        <f t="shared" si="6"/>
        <v>20.671804109529656</v>
      </c>
      <c r="N81" s="13">
        <f t="shared" si="7"/>
        <v>27.807063097517283</v>
      </c>
      <c r="O81" s="13">
        <f t="shared" si="8"/>
        <v>61.407020690136541</v>
      </c>
      <c r="P81" s="15">
        <v>489.5</v>
      </c>
      <c r="Q81" s="15">
        <v>413.5</v>
      </c>
      <c r="R81" s="15">
        <v>361.5</v>
      </c>
      <c r="S81" s="15">
        <v>380</v>
      </c>
      <c r="T81" s="15">
        <v>493</v>
      </c>
      <c r="U81" s="15">
        <v>593</v>
      </c>
      <c r="V81" s="16">
        <v>8.6</v>
      </c>
      <c r="W81" s="16">
        <v>7.4</v>
      </c>
      <c r="X81" s="16">
        <v>7.6</v>
      </c>
      <c r="Y81" s="13">
        <f t="shared" si="9"/>
        <v>421.5</v>
      </c>
      <c r="Z81" s="13">
        <f t="shared" si="10"/>
        <v>488.66666666666669</v>
      </c>
      <c r="AA81" s="13">
        <f t="shared" si="11"/>
        <v>7.8666666666666671</v>
      </c>
    </row>
    <row r="82" spans="1:27" x14ac:dyDescent="0.25">
      <c r="A82" t="s">
        <v>77</v>
      </c>
      <c r="B82">
        <v>11.7514970709514</v>
      </c>
      <c r="C82">
        <v>55.471165752488503</v>
      </c>
      <c r="D82">
        <v>13.039595861121105</v>
      </c>
      <c r="E82">
        <v>16.774019358442153</v>
      </c>
      <c r="F82">
        <v>17.355761931987072</v>
      </c>
      <c r="G82">
        <v>48.448911634803451</v>
      </c>
      <c r="H82">
        <v>37.279795373763342</v>
      </c>
      <c r="I82">
        <v>31.04722219940437</v>
      </c>
      <c r="J82">
        <v>31.779039966406135</v>
      </c>
      <c r="K82">
        <v>37.340129456230976</v>
      </c>
      <c r="L82">
        <v>56.169691450800386</v>
      </c>
      <c r="M82" s="13">
        <f t="shared" si="6"/>
        <v>15.723125717183445</v>
      </c>
      <c r="N82" s="13">
        <f t="shared" si="7"/>
        <v>38.925309735990389</v>
      </c>
      <c r="O82" s="13">
        <f t="shared" si="8"/>
        <v>41.762953624479167</v>
      </c>
      <c r="P82" s="15">
        <v>313.5</v>
      </c>
      <c r="Q82" s="15">
        <v>361.5</v>
      </c>
      <c r="R82" s="15">
        <v>381.5</v>
      </c>
      <c r="S82" s="15">
        <v>590</v>
      </c>
      <c r="T82" s="15">
        <v>569</v>
      </c>
      <c r="U82" s="15">
        <v>493</v>
      </c>
      <c r="V82" s="16">
        <v>6.2</v>
      </c>
      <c r="W82" s="16">
        <v>5.3</v>
      </c>
      <c r="X82" s="16">
        <v>5.2</v>
      </c>
      <c r="Y82" s="13">
        <f t="shared" si="9"/>
        <v>352.16666666666669</v>
      </c>
      <c r="Z82" s="13">
        <f t="shared" si="10"/>
        <v>550.66666666666663</v>
      </c>
      <c r="AA82" s="13">
        <f t="shared" si="11"/>
        <v>5.5666666666666664</v>
      </c>
    </row>
    <row r="83" spans="1:27" x14ac:dyDescent="0.25">
      <c r="A83" t="s">
        <v>78</v>
      </c>
      <c r="B83">
        <v>11.7614814957888</v>
      </c>
      <c r="C83">
        <v>55.4919518737346</v>
      </c>
      <c r="D83">
        <v>3.0759201817643289</v>
      </c>
      <c r="E83">
        <v>6.7370776728216519</v>
      </c>
      <c r="F83">
        <v>11.850419231938458</v>
      </c>
      <c r="G83">
        <v>36.601751264125973</v>
      </c>
      <c r="H83">
        <v>32.267971248320116</v>
      </c>
      <c r="I83">
        <v>28.566170634697844</v>
      </c>
      <c r="J83">
        <v>20.122414983803292</v>
      </c>
      <c r="K83">
        <v>27.220417460952323</v>
      </c>
      <c r="L83">
        <v>38.688849268851577</v>
      </c>
      <c r="M83" s="13">
        <f t="shared" si="6"/>
        <v>7.2211390288414803</v>
      </c>
      <c r="N83" s="13">
        <f t="shared" si="7"/>
        <v>32.478631049047976</v>
      </c>
      <c r="O83" s="13">
        <f t="shared" si="8"/>
        <v>28.677227237869062</v>
      </c>
      <c r="P83" s="15">
        <v>57.5</v>
      </c>
      <c r="Q83" s="15">
        <v>101.5</v>
      </c>
      <c r="R83" s="15">
        <v>173.5</v>
      </c>
      <c r="S83" s="15">
        <v>491</v>
      </c>
      <c r="T83" s="15">
        <v>560</v>
      </c>
      <c r="U83" s="15">
        <v>504</v>
      </c>
      <c r="V83" s="16">
        <v>9.6999999999999993</v>
      </c>
      <c r="W83" s="16">
        <v>9.1999999999999993</v>
      </c>
      <c r="X83" s="16">
        <v>8.8000000000000007</v>
      </c>
      <c r="Y83" s="13">
        <f t="shared" si="9"/>
        <v>110.83333333333333</v>
      </c>
      <c r="Z83" s="13">
        <f t="shared" si="10"/>
        <v>518.33333333333337</v>
      </c>
      <c r="AA83" s="13">
        <f t="shared" si="11"/>
        <v>9.2333333333333325</v>
      </c>
    </row>
    <row r="84" spans="1:27" x14ac:dyDescent="0.25">
      <c r="A84" t="s">
        <v>79</v>
      </c>
      <c r="B84">
        <v>11.792322291369</v>
      </c>
      <c r="C84">
        <v>55.513468365987301</v>
      </c>
      <c r="D84">
        <v>17.137088227756305</v>
      </c>
      <c r="E84">
        <v>11.423920754600918</v>
      </c>
      <c r="F84">
        <v>10.982282379574807</v>
      </c>
      <c r="G84">
        <v>40.651503697272304</v>
      </c>
      <c r="H84">
        <v>30.985396611705283</v>
      </c>
      <c r="I84">
        <v>34.354394004700914</v>
      </c>
      <c r="J84">
        <v>46.093313866958312</v>
      </c>
      <c r="K84">
        <v>60.540145934633337</v>
      </c>
      <c r="L84">
        <v>111.34028317846401</v>
      </c>
      <c r="M84" s="13">
        <f t="shared" si="6"/>
        <v>13.18109712064401</v>
      </c>
      <c r="N84" s="13">
        <f t="shared" si="7"/>
        <v>35.330431437892834</v>
      </c>
      <c r="O84" s="13">
        <f t="shared" si="8"/>
        <v>72.657914326685216</v>
      </c>
      <c r="P84" s="15">
        <v>233.5</v>
      </c>
      <c r="Q84" s="15">
        <v>181.5</v>
      </c>
      <c r="R84" s="15">
        <v>197.5</v>
      </c>
      <c r="S84" s="15">
        <v>594</v>
      </c>
      <c r="T84" s="15">
        <v>550</v>
      </c>
      <c r="U84" s="15">
        <v>563</v>
      </c>
      <c r="V84" s="16">
        <v>7.6</v>
      </c>
      <c r="W84" s="16">
        <v>7.2</v>
      </c>
      <c r="X84" s="16">
        <v>8.6999999999999993</v>
      </c>
      <c r="Y84" s="13">
        <f t="shared" si="9"/>
        <v>204.16666666666666</v>
      </c>
      <c r="Z84" s="13">
        <f t="shared" si="10"/>
        <v>569</v>
      </c>
      <c r="AA84" s="13">
        <f t="shared" si="11"/>
        <v>7.833333333333333</v>
      </c>
    </row>
    <row r="85" spans="1:27" x14ac:dyDescent="0.25">
      <c r="A85" t="s">
        <v>80</v>
      </c>
      <c r="B85">
        <v>11.823134358449201</v>
      </c>
      <c r="C85">
        <v>55.524139329282598</v>
      </c>
      <c r="D85">
        <v>44.90815628303163</v>
      </c>
      <c r="E85">
        <v>44.234563156424706</v>
      </c>
      <c r="F85">
        <v>32.46130164025768</v>
      </c>
      <c r="G85">
        <v>34.524650364671075</v>
      </c>
      <c r="H85">
        <v>28.922153266657538</v>
      </c>
      <c r="I85">
        <v>25.06981879423239</v>
      </c>
      <c r="J85">
        <v>46.360720027057788</v>
      </c>
      <c r="K85">
        <v>62.104939110232273</v>
      </c>
      <c r="L85">
        <v>82.447675441359436</v>
      </c>
      <c r="M85" s="13">
        <f t="shared" si="6"/>
        <v>40.534673693238005</v>
      </c>
      <c r="N85" s="13">
        <f t="shared" si="7"/>
        <v>29.505540808520333</v>
      </c>
      <c r="O85" s="13">
        <f t="shared" si="8"/>
        <v>63.637778192883161</v>
      </c>
      <c r="P85" s="15">
        <v>589.5</v>
      </c>
      <c r="Q85" s="15">
        <v>537.5</v>
      </c>
      <c r="R85" s="15">
        <v>449.5</v>
      </c>
      <c r="S85" s="15">
        <v>447</v>
      </c>
      <c r="T85" s="15">
        <v>479</v>
      </c>
      <c r="U85" s="15">
        <v>427</v>
      </c>
      <c r="V85" s="16">
        <v>8.3000000000000007</v>
      </c>
      <c r="W85" s="16">
        <v>8.1</v>
      </c>
      <c r="X85" s="16">
        <v>7.3</v>
      </c>
      <c r="Y85" s="13">
        <f t="shared" si="9"/>
        <v>525.5</v>
      </c>
      <c r="Z85" s="13">
        <f t="shared" si="10"/>
        <v>451</v>
      </c>
      <c r="AA85" s="13">
        <f t="shared" si="11"/>
        <v>7.8999999999999995</v>
      </c>
    </row>
    <row r="86" spans="1:27" x14ac:dyDescent="0.25">
      <c r="A86" t="s">
        <v>81</v>
      </c>
      <c r="B86">
        <v>11.8297039016354</v>
      </c>
      <c r="C86">
        <v>55.528355879155697</v>
      </c>
      <c r="D86">
        <v>26.032640563608382</v>
      </c>
      <c r="E86">
        <v>23.92263765871196</v>
      </c>
      <c r="F86">
        <v>24.242759797659492</v>
      </c>
      <c r="G86">
        <v>27.344963070482546</v>
      </c>
      <c r="H86">
        <v>25.499804030510926</v>
      </c>
      <c r="I86">
        <v>24.886169051936083</v>
      </c>
      <c r="J86">
        <v>62.87506309278497</v>
      </c>
      <c r="K86">
        <v>91.116432991900908</v>
      </c>
      <c r="L86">
        <v>32.186751112181625</v>
      </c>
      <c r="M86" s="13">
        <f t="shared" si="6"/>
        <v>24.732679339993279</v>
      </c>
      <c r="N86" s="13">
        <f t="shared" si="7"/>
        <v>25.910312050976518</v>
      </c>
      <c r="O86" s="13">
        <f t="shared" si="8"/>
        <v>62.059415732289175</v>
      </c>
      <c r="P86" s="15">
        <v>493.5</v>
      </c>
      <c r="Q86" s="15">
        <v>413.5</v>
      </c>
      <c r="R86" s="15">
        <v>425.5</v>
      </c>
      <c r="S86" s="15">
        <v>382</v>
      </c>
      <c r="T86" s="15">
        <v>427</v>
      </c>
      <c r="U86" s="15">
        <v>420</v>
      </c>
      <c r="V86" s="16">
        <v>9.4</v>
      </c>
      <c r="W86" s="16">
        <v>9.8000000000000007</v>
      </c>
      <c r="X86" s="16">
        <v>8.9</v>
      </c>
      <c r="Y86" s="13">
        <f t="shared" si="9"/>
        <v>444.16666666666669</v>
      </c>
      <c r="Z86" s="13">
        <f t="shared" si="10"/>
        <v>409.66666666666669</v>
      </c>
      <c r="AA86" s="13">
        <f t="shared" si="11"/>
        <v>9.3666666666666671</v>
      </c>
    </row>
    <row r="87" spans="1:27" x14ac:dyDescent="0.25">
      <c r="A87" t="s">
        <v>82</v>
      </c>
      <c r="B87">
        <v>11.6895940400846</v>
      </c>
      <c r="C87">
        <v>55.444697117501697</v>
      </c>
      <c r="D87">
        <v>19.599972578882284</v>
      </c>
      <c r="E87">
        <v>14.142176178008047</v>
      </c>
      <c r="F87">
        <v>16.167366694692369</v>
      </c>
      <c r="G87">
        <v>45.345085985391435</v>
      </c>
      <c r="H87">
        <v>37.016137934015184</v>
      </c>
      <c r="I87">
        <v>35.768040785217316</v>
      </c>
      <c r="J87">
        <v>54.409062221365332</v>
      </c>
      <c r="K87">
        <v>69.263508637611494</v>
      </c>
      <c r="L87">
        <v>14.322093214224999</v>
      </c>
      <c r="M87" s="13">
        <f t="shared" si="6"/>
        <v>16.636505150527565</v>
      </c>
      <c r="N87" s="13">
        <f t="shared" si="7"/>
        <v>39.376421568207981</v>
      </c>
      <c r="O87" s="13">
        <f t="shared" si="8"/>
        <v>45.998221357733939</v>
      </c>
      <c r="P87" s="15">
        <v>361.5</v>
      </c>
      <c r="Q87" s="15">
        <v>253.5</v>
      </c>
      <c r="R87" s="15">
        <v>313.5</v>
      </c>
      <c r="S87" s="15">
        <v>550</v>
      </c>
      <c r="T87" s="15">
        <v>589</v>
      </c>
      <c r="U87" s="15">
        <v>539</v>
      </c>
      <c r="V87" s="16">
        <v>9.3000000000000007</v>
      </c>
      <c r="W87" s="16">
        <v>8.6999999999999993</v>
      </c>
      <c r="X87" s="16">
        <v>10.8</v>
      </c>
      <c r="Y87" s="13">
        <f t="shared" si="9"/>
        <v>309.5</v>
      </c>
      <c r="Z87" s="13">
        <f t="shared" si="10"/>
        <v>559.33333333333337</v>
      </c>
      <c r="AA87" s="13">
        <f t="shared" si="11"/>
        <v>9.6</v>
      </c>
    </row>
    <row r="88" spans="1:27" x14ac:dyDescent="0.25">
      <c r="A88" t="s">
        <v>83</v>
      </c>
      <c r="B88">
        <v>11.6999314514154</v>
      </c>
      <c r="C88">
        <v>55.441410184972099</v>
      </c>
      <c r="D88">
        <v>2.3650025541949296</v>
      </c>
      <c r="E88">
        <v>3.4137172865722194</v>
      </c>
      <c r="F88">
        <v>4.3058895288100363</v>
      </c>
      <c r="G88">
        <v>34.281094879101317</v>
      </c>
      <c r="H88">
        <v>27.719422570083228</v>
      </c>
      <c r="I88">
        <v>25.744025282418256</v>
      </c>
      <c r="J88">
        <v>43.755306240964728</v>
      </c>
      <c r="K88">
        <v>65.743280074447071</v>
      </c>
      <c r="L88">
        <v>50.741079313844374</v>
      </c>
      <c r="M88" s="13">
        <f t="shared" si="6"/>
        <v>3.3615364565257284</v>
      </c>
      <c r="N88" s="13">
        <f t="shared" si="7"/>
        <v>29.248180910534263</v>
      </c>
      <c r="O88" s="13">
        <f t="shared" si="8"/>
        <v>53.413221876418724</v>
      </c>
      <c r="P88" s="15">
        <v>33.5</v>
      </c>
      <c r="Q88" s="15">
        <v>41.5</v>
      </c>
      <c r="R88" s="15">
        <v>65.5</v>
      </c>
      <c r="S88" s="15">
        <v>447</v>
      </c>
      <c r="T88" s="15">
        <v>462</v>
      </c>
      <c r="U88" s="15">
        <v>432</v>
      </c>
      <c r="V88" s="16">
        <v>7.5</v>
      </c>
      <c r="W88" s="16">
        <v>8.1999999999999993</v>
      </c>
      <c r="X88" s="16">
        <v>9.8000000000000007</v>
      </c>
      <c r="Y88" s="13">
        <f t="shared" si="9"/>
        <v>46.833333333333336</v>
      </c>
      <c r="Z88" s="13">
        <f t="shared" si="10"/>
        <v>447</v>
      </c>
      <c r="AA88" s="13">
        <f t="shared" si="11"/>
        <v>8.5</v>
      </c>
    </row>
    <row r="89" spans="1:27" x14ac:dyDescent="0.25">
      <c r="A89" t="s">
        <v>84</v>
      </c>
      <c r="B89">
        <v>11.7326003683356</v>
      </c>
      <c r="C89">
        <v>55.452951858985898</v>
      </c>
      <c r="D89">
        <v>7.5743072871562926</v>
      </c>
      <c r="E89">
        <v>13.638703454099478</v>
      </c>
      <c r="F89">
        <v>18.366208867091125</v>
      </c>
      <c r="G89">
        <v>40.914406105520477</v>
      </c>
      <c r="H89">
        <v>34.457145226663378</v>
      </c>
      <c r="I89">
        <v>35.116893368202149</v>
      </c>
      <c r="J89">
        <v>54.957901244999562</v>
      </c>
      <c r="K89">
        <v>79.388428921705696</v>
      </c>
      <c r="L89">
        <v>90.351923213653023</v>
      </c>
      <c r="M89" s="13">
        <f t="shared" si="6"/>
        <v>13.193073202782299</v>
      </c>
      <c r="N89" s="13">
        <f t="shared" si="7"/>
        <v>36.82948156679533</v>
      </c>
      <c r="O89" s="13">
        <f t="shared" si="8"/>
        <v>74.899417793452756</v>
      </c>
      <c r="P89" s="15">
        <v>93.5</v>
      </c>
      <c r="Q89" s="15">
        <v>145.5</v>
      </c>
      <c r="R89" s="15">
        <v>233.5</v>
      </c>
      <c r="S89" s="15">
        <v>572</v>
      </c>
      <c r="T89" s="15">
        <v>602</v>
      </c>
      <c r="U89" s="15">
        <v>592</v>
      </c>
      <c r="V89" s="16">
        <v>8.6</v>
      </c>
      <c r="W89" s="16">
        <v>8.9</v>
      </c>
      <c r="X89" s="16">
        <v>7.5</v>
      </c>
      <c r="Y89" s="13">
        <f t="shared" si="9"/>
        <v>157.5</v>
      </c>
      <c r="Z89" s="13">
        <f t="shared" si="10"/>
        <v>588.66666666666663</v>
      </c>
      <c r="AA89" s="13">
        <f t="shared" si="11"/>
        <v>8.3333333333333339</v>
      </c>
    </row>
    <row r="90" spans="1:27" x14ac:dyDescent="0.25">
      <c r="A90" t="s">
        <v>85</v>
      </c>
      <c r="B90">
        <v>11.780390430716301</v>
      </c>
      <c r="C90">
        <v>55.463667267106999</v>
      </c>
      <c r="D90">
        <v>30.624715370058357</v>
      </c>
      <c r="E90">
        <v>30.860964866073541</v>
      </c>
      <c r="F90">
        <v>27.841444875419882</v>
      </c>
      <c r="G90">
        <v>46.528587708412047</v>
      </c>
      <c r="H90">
        <v>34.680156514890399</v>
      </c>
      <c r="I90">
        <v>33.090385848470468</v>
      </c>
      <c r="J90">
        <v>55.796106560020718</v>
      </c>
      <c r="K90">
        <v>77.733938557271259</v>
      </c>
      <c r="L90">
        <v>97.786963718255933</v>
      </c>
      <c r="M90" s="13">
        <f t="shared" si="6"/>
        <v>29.775708370517261</v>
      </c>
      <c r="N90" s="13">
        <f t="shared" si="7"/>
        <v>38.099710023924303</v>
      </c>
      <c r="O90" s="13">
        <f t="shared" si="8"/>
        <v>77.105669611849308</v>
      </c>
      <c r="P90" s="15">
        <v>197.5</v>
      </c>
      <c r="Q90" s="15">
        <v>277.5</v>
      </c>
      <c r="R90" s="15">
        <v>321.5</v>
      </c>
      <c r="S90" s="15">
        <v>590</v>
      </c>
      <c r="T90" s="15">
        <v>558</v>
      </c>
      <c r="U90" s="15">
        <v>526</v>
      </c>
      <c r="V90" s="16">
        <v>8.8000000000000007</v>
      </c>
      <c r="W90" s="16">
        <v>9.3000000000000007</v>
      </c>
      <c r="X90" s="16">
        <v>7.4</v>
      </c>
      <c r="Y90" s="13">
        <f t="shared" si="9"/>
        <v>265.5</v>
      </c>
      <c r="Z90" s="13">
        <f t="shared" si="10"/>
        <v>558</v>
      </c>
      <c r="AA90" s="13">
        <f t="shared" si="11"/>
        <v>8.5</v>
      </c>
    </row>
    <row r="91" spans="1:27" x14ac:dyDescent="0.25">
      <c r="A91" t="s">
        <v>86</v>
      </c>
      <c r="B91">
        <v>11.8575766301744</v>
      </c>
      <c r="C91">
        <v>55.462923654664401</v>
      </c>
      <c r="D91">
        <v>21.699197908050714</v>
      </c>
      <c r="E91">
        <v>21.257081242393671</v>
      </c>
      <c r="F91">
        <v>19.50763262670236</v>
      </c>
      <c r="G91">
        <v>41.482563788675904</v>
      </c>
      <c r="H91">
        <v>33.621529588637216</v>
      </c>
      <c r="I91">
        <v>34.56646086818072</v>
      </c>
      <c r="J91">
        <v>63.934888570752435</v>
      </c>
      <c r="K91">
        <v>59.64656431815925</v>
      </c>
      <c r="L91">
        <v>51.283871473849999</v>
      </c>
      <c r="M91" s="13">
        <f t="shared" si="6"/>
        <v>20.821303925715583</v>
      </c>
      <c r="N91" s="13">
        <f t="shared" si="7"/>
        <v>36.556851415164608</v>
      </c>
      <c r="O91" s="13">
        <f t="shared" si="8"/>
        <v>58.288441454253892</v>
      </c>
      <c r="P91" s="15">
        <v>233.5</v>
      </c>
      <c r="Q91" s="15">
        <v>281.5</v>
      </c>
      <c r="R91" s="15">
        <v>321.5</v>
      </c>
      <c r="S91" s="15">
        <v>594</v>
      </c>
      <c r="T91" s="15">
        <v>604</v>
      </c>
      <c r="U91" s="15">
        <v>617</v>
      </c>
      <c r="V91" s="16">
        <v>10.8</v>
      </c>
      <c r="W91" s="16">
        <v>11.9</v>
      </c>
      <c r="X91" s="16">
        <v>14</v>
      </c>
      <c r="Y91" s="13">
        <f t="shared" si="9"/>
        <v>278.83333333333331</v>
      </c>
      <c r="Z91" s="13">
        <f t="shared" si="10"/>
        <v>605</v>
      </c>
      <c r="AA91" s="13">
        <f t="shared" si="11"/>
        <v>12.233333333333334</v>
      </c>
    </row>
    <row r="92" spans="1:27" x14ac:dyDescent="0.25">
      <c r="A92" t="s">
        <v>87</v>
      </c>
      <c r="B92">
        <v>11.8690198195888</v>
      </c>
      <c r="C92">
        <v>55.469445265294802</v>
      </c>
      <c r="D92">
        <v>16.815973754981691</v>
      </c>
      <c r="E92">
        <v>13.606196838527513</v>
      </c>
      <c r="F92">
        <v>11.548720621650251</v>
      </c>
      <c r="G92">
        <v>31.795830084427077</v>
      </c>
      <c r="H92">
        <v>27.178325440744722</v>
      </c>
      <c r="I92">
        <v>29.192657580241214</v>
      </c>
      <c r="J92">
        <v>57.635452205612069</v>
      </c>
      <c r="K92">
        <v>64.766614703044098</v>
      </c>
      <c r="L92">
        <v>98.633992853843438</v>
      </c>
      <c r="M92" s="13">
        <f t="shared" si="6"/>
        <v>13.990297071719818</v>
      </c>
      <c r="N92" s="13">
        <f t="shared" si="7"/>
        <v>29.388937701804338</v>
      </c>
      <c r="O92" s="13">
        <f t="shared" si="8"/>
        <v>73.678686587499868</v>
      </c>
      <c r="P92" s="15">
        <v>181.5</v>
      </c>
      <c r="Q92" s="15">
        <v>173.5</v>
      </c>
      <c r="R92" s="15">
        <v>169.5</v>
      </c>
      <c r="S92" s="15">
        <v>438</v>
      </c>
      <c r="T92" s="15">
        <v>461</v>
      </c>
      <c r="U92" s="15">
        <v>487</v>
      </c>
      <c r="V92" s="16">
        <v>9.6999999999999993</v>
      </c>
      <c r="W92" s="16">
        <v>8.1</v>
      </c>
      <c r="X92" s="16">
        <v>8.4</v>
      </c>
      <c r="Y92" s="13">
        <f t="shared" si="9"/>
        <v>174.83333333333334</v>
      </c>
      <c r="Z92" s="13">
        <f t="shared" si="10"/>
        <v>462</v>
      </c>
      <c r="AA92" s="13">
        <f t="shared" si="11"/>
        <v>8.7333333333333325</v>
      </c>
    </row>
    <row r="93" spans="1:27" x14ac:dyDescent="0.25">
      <c r="A93" t="s">
        <v>88</v>
      </c>
      <c r="B93">
        <v>11.8588804022479</v>
      </c>
      <c r="C93">
        <v>55.477521921640097</v>
      </c>
      <c r="D93">
        <v>2.3879639698175921</v>
      </c>
      <c r="E93">
        <v>3.6112221399447648</v>
      </c>
      <c r="F93">
        <v>3.9585078168726926</v>
      </c>
      <c r="G93">
        <v>34.131058706361841</v>
      </c>
      <c r="H93">
        <v>26.656704318463515</v>
      </c>
      <c r="I93">
        <v>25.499024078167324</v>
      </c>
      <c r="J93">
        <v>47.874520744455204</v>
      </c>
      <c r="K93">
        <v>73.49178272406553</v>
      </c>
      <c r="L93">
        <v>116.93717994252033</v>
      </c>
      <c r="M93" s="13">
        <f t="shared" si="6"/>
        <v>3.3192313088783503</v>
      </c>
      <c r="N93" s="13">
        <f t="shared" si="7"/>
        <v>28.762262367664224</v>
      </c>
      <c r="O93" s="13">
        <f t="shared" si="8"/>
        <v>79.434494470347019</v>
      </c>
      <c r="P93" s="15">
        <v>21.5</v>
      </c>
      <c r="Q93" s="15">
        <v>37.5</v>
      </c>
      <c r="R93" s="15">
        <v>49.5</v>
      </c>
      <c r="S93" s="15">
        <v>441</v>
      </c>
      <c r="T93" s="15">
        <v>446</v>
      </c>
      <c r="U93" s="15">
        <v>436</v>
      </c>
      <c r="V93" s="16">
        <v>8.3000000000000007</v>
      </c>
      <c r="W93" s="16">
        <v>9.1999999999999993</v>
      </c>
      <c r="X93" s="16">
        <v>10.199999999999999</v>
      </c>
      <c r="Y93" s="13">
        <f t="shared" si="9"/>
        <v>36.166666666666664</v>
      </c>
      <c r="Z93" s="13">
        <f t="shared" si="10"/>
        <v>441</v>
      </c>
      <c r="AA93" s="13">
        <f t="shared" si="11"/>
        <v>9.2333333333333325</v>
      </c>
    </row>
    <row r="94" spans="1:27" x14ac:dyDescent="0.25">
      <c r="A94" t="s">
        <v>89</v>
      </c>
      <c r="B94">
        <v>11.8726652717974</v>
      </c>
      <c r="C94">
        <v>55.477799470814603</v>
      </c>
      <c r="D94">
        <v>19.544848061016992</v>
      </c>
      <c r="E94">
        <v>26.439822426661433</v>
      </c>
      <c r="F94">
        <v>18.067028768814883</v>
      </c>
      <c r="G94">
        <v>40.894611448533439</v>
      </c>
      <c r="H94">
        <v>33.234135378784345</v>
      </c>
      <c r="I94">
        <v>32.492671602312015</v>
      </c>
      <c r="J94">
        <v>24.851913023053559</v>
      </c>
      <c r="K94">
        <v>34.018058055674686</v>
      </c>
      <c r="L94">
        <v>62.175022936172631</v>
      </c>
      <c r="M94" s="13">
        <f t="shared" si="6"/>
        <v>21.350566418831104</v>
      </c>
      <c r="N94" s="13">
        <f t="shared" si="7"/>
        <v>35.540472809876597</v>
      </c>
      <c r="O94" s="13">
        <f t="shared" si="8"/>
        <v>40.348331338300291</v>
      </c>
      <c r="P94" s="15">
        <v>145.5</v>
      </c>
      <c r="Q94" s="15">
        <v>217.5</v>
      </c>
      <c r="R94" s="15">
        <v>169.5</v>
      </c>
      <c r="S94" s="15">
        <v>502</v>
      </c>
      <c r="T94" s="15">
        <v>517</v>
      </c>
      <c r="U94" s="15">
        <v>504</v>
      </c>
      <c r="V94" s="16">
        <v>13.2</v>
      </c>
      <c r="W94" s="16">
        <v>12.5</v>
      </c>
      <c r="X94" s="16">
        <v>14.3</v>
      </c>
      <c r="Y94" s="13">
        <f t="shared" si="9"/>
        <v>177.5</v>
      </c>
      <c r="Z94" s="13">
        <f t="shared" si="10"/>
        <v>507.66666666666669</v>
      </c>
      <c r="AA94" s="13">
        <f t="shared" si="11"/>
        <v>13.333333333333334</v>
      </c>
    </row>
    <row r="95" spans="1:27" x14ac:dyDescent="0.25">
      <c r="A95" t="s">
        <v>90</v>
      </c>
      <c r="B95">
        <v>11.874555557236301</v>
      </c>
      <c r="C95">
        <v>55.489170453515797</v>
      </c>
      <c r="D95">
        <v>37.356613841415687</v>
      </c>
      <c r="E95">
        <v>32.129446942601675</v>
      </c>
      <c r="F95">
        <v>36.947013639125181</v>
      </c>
      <c r="G95">
        <v>45.462384690047415</v>
      </c>
      <c r="H95">
        <v>37.793261710987437</v>
      </c>
      <c r="I95">
        <v>38.150883660896866</v>
      </c>
      <c r="J95">
        <v>69.499572961868481</v>
      </c>
      <c r="K95">
        <v>60.30368692408593</v>
      </c>
      <c r="L95">
        <v>133.46194534158263</v>
      </c>
      <c r="M95" s="13">
        <f t="shared" si="6"/>
        <v>35.47769147438084</v>
      </c>
      <c r="N95" s="13">
        <f t="shared" si="7"/>
        <v>40.468843353977242</v>
      </c>
      <c r="O95" s="13">
        <f t="shared" si="8"/>
        <v>87.755068409179032</v>
      </c>
      <c r="P95" s="15">
        <v>241.5</v>
      </c>
      <c r="Q95" s="15">
        <v>281.5</v>
      </c>
      <c r="R95" s="15">
        <v>361.5</v>
      </c>
      <c r="S95" s="15">
        <v>602</v>
      </c>
      <c r="T95" s="15">
        <v>627</v>
      </c>
      <c r="U95" s="15">
        <v>617</v>
      </c>
      <c r="V95" s="16">
        <v>11.9</v>
      </c>
      <c r="W95" s="16">
        <v>7.8</v>
      </c>
      <c r="X95" s="16">
        <v>11.6</v>
      </c>
      <c r="Y95" s="13">
        <f t="shared" si="9"/>
        <v>294.83333333333331</v>
      </c>
      <c r="Z95" s="13">
        <f t="shared" si="10"/>
        <v>615.33333333333337</v>
      </c>
      <c r="AA95" s="13">
        <f t="shared" si="11"/>
        <v>10.433333333333332</v>
      </c>
    </row>
    <row r="96" spans="1:27" x14ac:dyDescent="0.25">
      <c r="A96" t="s">
        <v>91</v>
      </c>
      <c r="B96">
        <v>11.876485081457099</v>
      </c>
      <c r="C96">
        <v>55.490637780769397</v>
      </c>
      <c r="D96">
        <v>25.891247990724278</v>
      </c>
      <c r="E96">
        <v>14.4132468628558</v>
      </c>
      <c r="F96">
        <v>4.553436081388555</v>
      </c>
      <c r="G96">
        <v>51.003699544870067</v>
      </c>
      <c r="H96">
        <v>32.504441669057314</v>
      </c>
      <c r="I96">
        <v>34.534711818133346</v>
      </c>
      <c r="J96">
        <v>52.645860755733644</v>
      </c>
      <c r="K96">
        <v>33.779394190652376</v>
      </c>
      <c r="L96">
        <v>45.808582373260002</v>
      </c>
      <c r="M96" s="13">
        <f t="shared" si="6"/>
        <v>14.952643644989545</v>
      </c>
      <c r="N96" s="13">
        <f t="shared" si="7"/>
        <v>39.347617677353576</v>
      </c>
      <c r="O96" s="13">
        <f t="shared" si="8"/>
        <v>44.07794577321534</v>
      </c>
      <c r="P96" s="15">
        <v>253.5</v>
      </c>
      <c r="Q96" s="15">
        <v>173.5</v>
      </c>
      <c r="R96" s="15">
        <v>61.5</v>
      </c>
      <c r="S96" s="15">
        <v>701</v>
      </c>
      <c r="T96" s="15">
        <v>571</v>
      </c>
      <c r="U96" s="15">
        <v>604</v>
      </c>
      <c r="V96" s="16">
        <v>9.9</v>
      </c>
      <c r="W96" s="16">
        <v>13.4</v>
      </c>
      <c r="X96" s="16">
        <v>14.5</v>
      </c>
      <c r="Y96" s="13">
        <f t="shared" si="9"/>
        <v>162.83333333333334</v>
      </c>
      <c r="Z96" s="13">
        <f t="shared" si="10"/>
        <v>625.33333333333337</v>
      </c>
      <c r="AA96" s="13">
        <f t="shared" si="11"/>
        <v>12.6</v>
      </c>
    </row>
    <row r="97" spans="1:27" x14ac:dyDescent="0.25">
      <c r="A97" t="s">
        <v>92</v>
      </c>
      <c r="B97">
        <v>11.8798030339533</v>
      </c>
      <c r="C97">
        <v>55.489414248172203</v>
      </c>
      <c r="D97">
        <v>46.107455273832187</v>
      </c>
      <c r="E97">
        <v>35.662518920749683</v>
      </c>
      <c r="F97">
        <v>26.427494396762814</v>
      </c>
      <c r="G97">
        <v>41.675565382597291</v>
      </c>
      <c r="H97">
        <v>41.309030823639652</v>
      </c>
      <c r="I97">
        <v>36.121829098642785</v>
      </c>
      <c r="J97">
        <v>22.379112028935069</v>
      </c>
      <c r="K97">
        <v>23.184400842573485</v>
      </c>
      <c r="L97">
        <v>47.036377394827767</v>
      </c>
      <c r="M97" s="13">
        <f t="shared" si="6"/>
        <v>36.065822863781555</v>
      </c>
      <c r="N97" s="13">
        <f t="shared" si="7"/>
        <v>39.702141768293245</v>
      </c>
      <c r="O97" s="13">
        <f t="shared" si="8"/>
        <v>30.866630088778773</v>
      </c>
      <c r="P97" s="15">
        <v>413.5</v>
      </c>
      <c r="Q97" s="15">
        <v>333.5</v>
      </c>
      <c r="R97" s="15">
        <v>281.5</v>
      </c>
      <c r="S97" s="15">
        <v>593</v>
      </c>
      <c r="T97" s="15">
        <v>717</v>
      </c>
      <c r="U97" s="15">
        <v>629</v>
      </c>
      <c r="V97" s="16">
        <v>11.9</v>
      </c>
      <c r="W97" s="16">
        <v>8.6999999999999993</v>
      </c>
      <c r="X97" s="16">
        <v>12</v>
      </c>
      <c r="Y97" s="13">
        <f t="shared" si="9"/>
        <v>342.83333333333331</v>
      </c>
      <c r="Z97" s="13">
        <f t="shared" si="10"/>
        <v>646.33333333333337</v>
      </c>
      <c r="AA97" s="13">
        <f t="shared" si="11"/>
        <v>10.866666666666667</v>
      </c>
    </row>
    <row r="98" spans="1:27" x14ac:dyDescent="0.25">
      <c r="A98" t="s">
        <v>93</v>
      </c>
      <c r="B98">
        <v>11.873889137791</v>
      </c>
      <c r="C98">
        <v>55.496305675898299</v>
      </c>
      <c r="D98">
        <v>18.074999999999999</v>
      </c>
      <c r="E98">
        <v>14.0375</v>
      </c>
      <c r="F98">
        <v>15.574999999999999</v>
      </c>
      <c r="G98">
        <v>46.545408990136352</v>
      </c>
      <c r="H98">
        <v>37.202244734561468</v>
      </c>
      <c r="I98">
        <v>39.593077448377365</v>
      </c>
      <c r="J98">
        <v>45.124420599553289</v>
      </c>
      <c r="K98">
        <v>85.465785775308419</v>
      </c>
      <c r="L98">
        <v>132.2280844516394</v>
      </c>
      <c r="M98" s="13">
        <f t="shared" si="6"/>
        <v>15.895833333333334</v>
      </c>
      <c r="N98" s="13">
        <f t="shared" si="7"/>
        <v>41.113577057691721</v>
      </c>
      <c r="O98" s="13">
        <f t="shared" si="8"/>
        <v>87.606096942167028</v>
      </c>
      <c r="P98" s="15">
        <v>813.5</v>
      </c>
      <c r="Q98" s="15">
        <v>677.5</v>
      </c>
      <c r="R98" s="15">
        <v>733.5</v>
      </c>
      <c r="S98" s="15">
        <v>654</v>
      </c>
      <c r="T98" s="15">
        <v>644</v>
      </c>
      <c r="U98" s="15">
        <v>673</v>
      </c>
      <c r="V98" s="16">
        <v>7.5</v>
      </c>
      <c r="W98" s="16">
        <v>11.5</v>
      </c>
      <c r="X98" s="16">
        <v>11.4</v>
      </c>
      <c r="Y98" s="13">
        <f t="shared" si="9"/>
        <v>741.5</v>
      </c>
      <c r="Z98" s="13">
        <f t="shared" si="10"/>
        <v>657</v>
      </c>
      <c r="AA98" s="13">
        <f t="shared" si="11"/>
        <v>10.133333333333333</v>
      </c>
    </row>
    <row r="99" spans="1:27" x14ac:dyDescent="0.25">
      <c r="A99" t="s">
        <v>94</v>
      </c>
      <c r="B99">
        <v>11.8711816706913</v>
      </c>
      <c r="C99">
        <v>55.495219695040397</v>
      </c>
      <c r="D99">
        <v>13.580794705739972</v>
      </c>
      <c r="E99">
        <v>13.592096900381907</v>
      </c>
      <c r="F99">
        <v>11.421110038482453</v>
      </c>
      <c r="G99">
        <v>54.930665250570186</v>
      </c>
      <c r="H99">
        <v>44.971833527770144</v>
      </c>
      <c r="I99">
        <v>43.975654227575298</v>
      </c>
      <c r="J99">
        <v>17.414430414711589</v>
      </c>
      <c r="K99">
        <v>34.142443114554254</v>
      </c>
      <c r="L99">
        <v>38.908234663212184</v>
      </c>
      <c r="M99" s="13">
        <f t="shared" si="6"/>
        <v>12.864667214868112</v>
      </c>
      <c r="N99" s="13">
        <f t="shared" si="7"/>
        <v>47.959384335305209</v>
      </c>
      <c r="O99" s="13">
        <f t="shared" si="8"/>
        <v>30.155036064159344</v>
      </c>
      <c r="P99" s="15">
        <v>277.5</v>
      </c>
      <c r="Q99" s="15">
        <v>321.5</v>
      </c>
      <c r="R99" s="15">
        <v>373.5</v>
      </c>
      <c r="S99" s="15">
        <v>738</v>
      </c>
      <c r="T99" s="15">
        <v>827</v>
      </c>
      <c r="U99" s="15">
        <v>779</v>
      </c>
      <c r="V99" s="16">
        <v>9.8000000000000007</v>
      </c>
      <c r="W99" s="16">
        <v>12.7</v>
      </c>
      <c r="X99" s="16">
        <v>9.9</v>
      </c>
      <c r="Y99" s="13">
        <f t="shared" si="9"/>
        <v>324.16666666666669</v>
      </c>
      <c r="Z99" s="13">
        <f t="shared" si="10"/>
        <v>781.33333333333337</v>
      </c>
      <c r="AA99" s="13">
        <f t="shared" si="11"/>
        <v>10.799999999999999</v>
      </c>
    </row>
    <row r="100" spans="1:27" x14ac:dyDescent="0.25">
      <c r="A100" t="s">
        <v>95</v>
      </c>
      <c r="B100">
        <v>11.8760324541591</v>
      </c>
      <c r="C100">
        <v>55.500084910460501</v>
      </c>
      <c r="D100">
        <v>9.3848101869633389</v>
      </c>
      <c r="E100">
        <v>13.917085193902475</v>
      </c>
      <c r="F100">
        <v>9.7002208595160777</v>
      </c>
      <c r="G100">
        <v>49.84254885351622</v>
      </c>
      <c r="H100">
        <v>44.994525132617675</v>
      </c>
      <c r="I100">
        <v>45.776968377060605</v>
      </c>
      <c r="J100">
        <v>71.244834127749698</v>
      </c>
      <c r="K100">
        <v>92.946948780035569</v>
      </c>
      <c r="L100">
        <v>69.45739156867171</v>
      </c>
      <c r="M100" s="13">
        <f t="shared" si="6"/>
        <v>11.000705413460631</v>
      </c>
      <c r="N100" s="13">
        <f t="shared" si="7"/>
        <v>46.871347454398169</v>
      </c>
      <c r="O100" s="13">
        <f t="shared" si="8"/>
        <v>77.883058158818997</v>
      </c>
      <c r="P100" s="15">
        <v>197.5</v>
      </c>
      <c r="Q100" s="15">
        <v>329.5</v>
      </c>
      <c r="R100" s="15">
        <v>301.5</v>
      </c>
      <c r="S100" s="15">
        <v>727</v>
      </c>
      <c r="T100" s="15">
        <v>804</v>
      </c>
      <c r="U100" s="15">
        <v>833</v>
      </c>
      <c r="V100" s="16">
        <v>10.4</v>
      </c>
      <c r="W100" s="16">
        <v>12.2</v>
      </c>
      <c r="X100" s="16">
        <v>5.3</v>
      </c>
      <c r="Y100" s="13">
        <f t="shared" si="9"/>
        <v>276.16666666666669</v>
      </c>
      <c r="Z100" s="13">
        <f t="shared" si="10"/>
        <v>788</v>
      </c>
      <c r="AA100" s="13">
        <f t="shared" si="11"/>
        <v>9.3000000000000007</v>
      </c>
    </row>
    <row r="101" spans="1:27" x14ac:dyDescent="0.25">
      <c r="A101" t="s">
        <v>96</v>
      </c>
      <c r="B101">
        <v>11.878289631647</v>
      </c>
      <c r="C101">
        <v>55.499336535577697</v>
      </c>
      <c r="D101">
        <v>13.680201630901104</v>
      </c>
      <c r="E101">
        <v>7.7221943677548524</v>
      </c>
      <c r="F101">
        <v>4.8384791850694358</v>
      </c>
      <c r="G101">
        <v>44.827496534397724</v>
      </c>
      <c r="H101">
        <v>39.556634859414025</v>
      </c>
      <c r="I101">
        <v>42.098869289380261</v>
      </c>
      <c r="J101">
        <v>62.744197412391308</v>
      </c>
      <c r="K101">
        <v>82.932832922826321</v>
      </c>
      <c r="L101">
        <v>129.35431425099694</v>
      </c>
      <c r="M101" s="13">
        <f t="shared" si="6"/>
        <v>8.7469583945751292</v>
      </c>
      <c r="N101" s="13">
        <f t="shared" si="7"/>
        <v>42.161000227730668</v>
      </c>
      <c r="O101" s="13">
        <f t="shared" si="8"/>
        <v>91.677114862071519</v>
      </c>
      <c r="P101" s="15">
        <v>237.5</v>
      </c>
      <c r="Q101" s="15">
        <v>181.5</v>
      </c>
      <c r="R101" s="15">
        <v>133.5</v>
      </c>
      <c r="S101" s="15">
        <v>651</v>
      </c>
      <c r="T101" s="15">
        <v>761</v>
      </c>
      <c r="U101" s="15">
        <v>787</v>
      </c>
      <c r="V101" s="16">
        <v>10.9</v>
      </c>
      <c r="W101" s="16">
        <v>10.6</v>
      </c>
      <c r="X101" s="16">
        <v>8.9</v>
      </c>
      <c r="Y101" s="13">
        <f t="shared" si="9"/>
        <v>184.16666666666666</v>
      </c>
      <c r="Z101" s="13">
        <f t="shared" si="10"/>
        <v>733</v>
      </c>
      <c r="AA101" s="13">
        <f t="shared" si="11"/>
        <v>10.133333333333333</v>
      </c>
    </row>
    <row r="102" spans="1:27" x14ac:dyDescent="0.25">
      <c r="A102" t="s">
        <v>97</v>
      </c>
      <c r="B102">
        <v>11.8797056511664</v>
      </c>
      <c r="C102">
        <v>55.499966995587599</v>
      </c>
      <c r="D102">
        <v>18.730078889842257</v>
      </c>
      <c r="E102">
        <v>8.8940265432545242</v>
      </c>
      <c r="F102">
        <v>11.83608199189689</v>
      </c>
      <c r="G102">
        <v>43.714963340901996</v>
      </c>
      <c r="H102">
        <v>37.022333823977441</v>
      </c>
      <c r="I102">
        <v>38.850069216508466</v>
      </c>
      <c r="J102">
        <v>20.375770911027196</v>
      </c>
      <c r="K102">
        <v>14.738508486181122</v>
      </c>
      <c r="L102">
        <v>30.537160859161695</v>
      </c>
      <c r="M102" s="13">
        <f t="shared" si="6"/>
        <v>13.153395808331224</v>
      </c>
      <c r="N102" s="13">
        <f t="shared" si="7"/>
        <v>39.862455460462634</v>
      </c>
      <c r="O102" s="13">
        <f t="shared" si="8"/>
        <v>21.883813418790009</v>
      </c>
      <c r="P102" s="15">
        <v>333.5</v>
      </c>
      <c r="Q102" s="15">
        <v>193.5</v>
      </c>
      <c r="R102" s="15">
        <v>297.5</v>
      </c>
      <c r="S102" s="15">
        <v>604</v>
      </c>
      <c r="T102" s="15">
        <v>671</v>
      </c>
      <c r="U102" s="15">
        <v>716</v>
      </c>
      <c r="V102" s="16">
        <v>11.3</v>
      </c>
      <c r="W102" s="16">
        <v>5.8</v>
      </c>
      <c r="X102" s="16">
        <v>6.6</v>
      </c>
      <c r="Y102" s="13">
        <f t="shared" si="9"/>
        <v>274.83333333333331</v>
      </c>
      <c r="Z102" s="13">
        <f t="shared" si="10"/>
        <v>663.66666666666663</v>
      </c>
      <c r="AA102" s="13">
        <f t="shared" si="11"/>
        <v>7.9000000000000012</v>
      </c>
    </row>
    <row r="103" spans="1:27" x14ac:dyDescent="0.25">
      <c r="A103" t="s">
        <v>98</v>
      </c>
      <c r="B103">
        <v>11.890140850253101</v>
      </c>
      <c r="C103">
        <v>55.508395075635299</v>
      </c>
      <c r="D103">
        <v>7.1000416788923824</v>
      </c>
      <c r="E103">
        <v>8.549325709375319</v>
      </c>
      <c r="F103">
        <v>13.605552682392704</v>
      </c>
      <c r="G103">
        <v>56.015605126883266</v>
      </c>
      <c r="H103">
        <v>42.845034831805833</v>
      </c>
      <c r="I103">
        <v>46.429629223914908</v>
      </c>
      <c r="J103">
        <v>22.191719536079511</v>
      </c>
      <c r="K103">
        <v>23.872815206270136</v>
      </c>
      <c r="L103">
        <v>25.211800943350745</v>
      </c>
      <c r="M103" s="13">
        <f t="shared" si="6"/>
        <v>9.7516400235534686</v>
      </c>
      <c r="N103" s="13">
        <f t="shared" si="7"/>
        <v>48.430089727534664</v>
      </c>
      <c r="O103" s="13">
        <f t="shared" si="8"/>
        <v>23.758778561900129</v>
      </c>
      <c r="P103" s="15">
        <v>145.5</v>
      </c>
      <c r="Q103" s="15">
        <v>157.5</v>
      </c>
      <c r="R103" s="15">
        <v>333.5</v>
      </c>
      <c r="S103" s="15">
        <v>762</v>
      </c>
      <c r="T103" s="15">
        <v>757</v>
      </c>
      <c r="U103" s="15">
        <v>826</v>
      </c>
      <c r="V103" s="16">
        <v>12.2</v>
      </c>
      <c r="W103" s="16">
        <v>8.6999999999999993</v>
      </c>
      <c r="X103" s="16">
        <v>6.5</v>
      </c>
      <c r="Y103" s="13">
        <f t="shared" si="9"/>
        <v>212.16666666666666</v>
      </c>
      <c r="Z103" s="13">
        <f t="shared" si="10"/>
        <v>781.66666666666663</v>
      </c>
      <c r="AA103" s="13">
        <f t="shared" si="11"/>
        <v>9.1333333333333329</v>
      </c>
    </row>
    <row r="104" spans="1:27" x14ac:dyDescent="0.25">
      <c r="A104" t="s">
        <v>99</v>
      </c>
      <c r="B104">
        <v>11.8790262480899</v>
      </c>
      <c r="C104">
        <v>55.505184321335499</v>
      </c>
      <c r="D104">
        <v>28.237370145459924</v>
      </c>
      <c r="E104">
        <v>26.838469947475797</v>
      </c>
      <c r="F104">
        <v>14.508221484647985</v>
      </c>
      <c r="G104">
        <v>58.415850571892399</v>
      </c>
      <c r="H104">
        <v>41.870880784273197</v>
      </c>
      <c r="I104">
        <v>46.204331312280694</v>
      </c>
      <c r="J104">
        <v>14.455126872846529</v>
      </c>
      <c r="K104">
        <v>22.47733501074039</v>
      </c>
      <c r="L104">
        <v>26.947044989096412</v>
      </c>
      <c r="M104" s="13">
        <f t="shared" si="6"/>
        <v>23.194687192527905</v>
      </c>
      <c r="N104" s="13">
        <f t="shared" si="7"/>
        <v>48.83035422281543</v>
      </c>
      <c r="O104" s="13">
        <f t="shared" si="8"/>
        <v>21.293168957561111</v>
      </c>
      <c r="P104" s="15">
        <v>513.5</v>
      </c>
      <c r="Q104" s="15">
        <v>561.5</v>
      </c>
      <c r="R104" s="15">
        <v>453.5</v>
      </c>
      <c r="S104" s="15">
        <v>828</v>
      </c>
      <c r="T104" s="15">
        <v>751</v>
      </c>
      <c r="U104" s="15">
        <v>839</v>
      </c>
      <c r="V104" s="16">
        <v>8.3000000000000007</v>
      </c>
      <c r="W104" s="16">
        <v>7.7</v>
      </c>
      <c r="X104" s="16">
        <v>5.6</v>
      </c>
      <c r="Y104" s="13">
        <f t="shared" si="9"/>
        <v>509.5</v>
      </c>
      <c r="Z104" s="13">
        <f t="shared" si="10"/>
        <v>806</v>
      </c>
      <c r="AA104" s="13">
        <f t="shared" si="11"/>
        <v>7.2</v>
      </c>
    </row>
    <row r="105" spans="1:27" x14ac:dyDescent="0.25">
      <c r="A105" t="s">
        <v>100</v>
      </c>
      <c r="B105">
        <v>11.875345245636099</v>
      </c>
      <c r="C105">
        <v>55.508107372767199</v>
      </c>
      <c r="D105">
        <v>15.178278880312586</v>
      </c>
      <c r="E105">
        <v>7.9448610066948921</v>
      </c>
      <c r="F105">
        <v>8.4434469391401326</v>
      </c>
      <c r="G105">
        <v>50.527283567393859</v>
      </c>
      <c r="H105">
        <v>38.372843435349374</v>
      </c>
      <c r="I105">
        <v>42.854054141622058</v>
      </c>
      <c r="J105">
        <v>22.623607522062748</v>
      </c>
      <c r="K105">
        <v>24.087804448006466</v>
      </c>
      <c r="L105">
        <v>49.663166613142522</v>
      </c>
      <c r="M105" s="13">
        <f t="shared" si="6"/>
        <v>10.522195608715871</v>
      </c>
      <c r="N105" s="13">
        <f t="shared" si="7"/>
        <v>43.918060381455099</v>
      </c>
      <c r="O105" s="13">
        <f t="shared" si="8"/>
        <v>32.124859527737243</v>
      </c>
      <c r="P105" s="15">
        <v>277.5</v>
      </c>
      <c r="Q105" s="15">
        <v>193.5</v>
      </c>
      <c r="R105" s="15">
        <v>249.5</v>
      </c>
      <c r="S105" s="15">
        <v>762</v>
      </c>
      <c r="T105" s="15">
        <v>713</v>
      </c>
      <c r="U105" s="15">
        <v>814</v>
      </c>
      <c r="V105" s="16">
        <v>12.2</v>
      </c>
      <c r="W105" s="16">
        <v>9.6999999999999993</v>
      </c>
      <c r="X105" s="16">
        <v>10.9</v>
      </c>
      <c r="Y105" s="13">
        <f t="shared" si="9"/>
        <v>240.16666666666666</v>
      </c>
      <c r="Z105" s="13">
        <f t="shared" si="10"/>
        <v>763</v>
      </c>
      <c r="AA105" s="13">
        <f t="shared" si="11"/>
        <v>10.933333333333332</v>
      </c>
    </row>
    <row r="106" spans="1:27" x14ac:dyDescent="0.25">
      <c r="A106" t="s">
        <v>101</v>
      </c>
      <c r="B106">
        <v>11.9004619956873</v>
      </c>
      <c r="C106">
        <v>55.529830659540998</v>
      </c>
      <c r="D106">
        <v>6.1947180762989822</v>
      </c>
      <c r="E106">
        <v>5.8733446338669424</v>
      </c>
      <c r="F106">
        <v>6.9855666694124565</v>
      </c>
      <c r="G106">
        <v>48.484727977184413</v>
      </c>
      <c r="H106">
        <v>37.722556849549782</v>
      </c>
      <c r="I106">
        <v>36.009922029716407</v>
      </c>
      <c r="J106">
        <v>20.04594214251328</v>
      </c>
      <c r="K106">
        <v>26.71784487293748</v>
      </c>
      <c r="L106">
        <v>30.855155316845355</v>
      </c>
      <c r="M106" s="13">
        <f t="shared" si="6"/>
        <v>6.351209793192794</v>
      </c>
      <c r="N106" s="13">
        <f t="shared" si="7"/>
        <v>40.739068952150198</v>
      </c>
      <c r="O106" s="13">
        <f t="shared" si="8"/>
        <v>25.872980777432037</v>
      </c>
      <c r="P106" s="15">
        <v>145.5</v>
      </c>
      <c r="Q106" s="15">
        <v>153.5</v>
      </c>
      <c r="R106" s="15">
        <v>201.5</v>
      </c>
      <c r="S106" s="15">
        <v>701</v>
      </c>
      <c r="T106" s="15">
        <v>673</v>
      </c>
      <c r="U106" s="15">
        <v>659</v>
      </c>
      <c r="V106" s="16">
        <v>10.4</v>
      </c>
      <c r="W106" s="16">
        <v>9.9</v>
      </c>
      <c r="X106" s="16">
        <v>7.5</v>
      </c>
      <c r="Y106" s="13">
        <f t="shared" si="9"/>
        <v>166.83333333333334</v>
      </c>
      <c r="Z106" s="13">
        <f t="shared" si="10"/>
        <v>677.66666666666663</v>
      </c>
      <c r="AA106" s="13">
        <f t="shared" si="11"/>
        <v>9.2666666666666675</v>
      </c>
    </row>
    <row r="107" spans="1:27" x14ac:dyDescent="0.25">
      <c r="A107" t="s">
        <v>102</v>
      </c>
      <c r="B107">
        <v>11.9012003889271</v>
      </c>
      <c r="C107">
        <v>55.529248072463602</v>
      </c>
      <c r="D107">
        <v>11.5625</v>
      </c>
      <c r="E107">
        <v>19.274999999999999</v>
      </c>
      <c r="F107">
        <v>16.5625</v>
      </c>
      <c r="G107">
        <v>45.840238729744705</v>
      </c>
      <c r="H107">
        <v>38.187256931001926</v>
      </c>
      <c r="I107">
        <v>41.830947830004327</v>
      </c>
      <c r="J107">
        <v>16.345408920737427</v>
      </c>
      <c r="K107">
        <v>16.451282196908725</v>
      </c>
      <c r="L107">
        <v>30.370647172784693</v>
      </c>
      <c r="M107" s="13">
        <f t="shared" si="6"/>
        <v>15.799999999999999</v>
      </c>
      <c r="N107" s="13">
        <f t="shared" si="7"/>
        <v>41.952814496916993</v>
      </c>
      <c r="O107" s="13">
        <f t="shared" si="8"/>
        <v>21.055779430143613</v>
      </c>
      <c r="P107" s="15">
        <v>273.5</v>
      </c>
      <c r="Q107" s="15">
        <v>297.5</v>
      </c>
      <c r="R107" s="15">
        <v>233.5</v>
      </c>
      <c r="S107" s="15">
        <v>639</v>
      </c>
      <c r="T107" s="15">
        <v>673</v>
      </c>
      <c r="U107" s="15">
        <v>739</v>
      </c>
      <c r="V107" s="16">
        <v>9.6999999999999993</v>
      </c>
      <c r="W107" s="16">
        <v>6.6</v>
      </c>
      <c r="X107" s="16">
        <v>7.8</v>
      </c>
      <c r="Y107" s="13">
        <f t="shared" si="9"/>
        <v>268.16666666666669</v>
      </c>
      <c r="Z107" s="13">
        <f t="shared" si="10"/>
        <v>683.66666666666663</v>
      </c>
      <c r="AA107" s="13">
        <f t="shared" si="11"/>
        <v>8.0333333333333332</v>
      </c>
    </row>
    <row r="109" spans="1:27" x14ac:dyDescent="0.25">
      <c r="X109" t="s">
        <v>133</v>
      </c>
      <c r="Y109" s="13">
        <f>AVERAGE(Y6:Y107)</f>
        <v>159.36928104575162</v>
      </c>
      <c r="Z109" s="13">
        <f>AVERAGE(Z6:Z107)</f>
        <v>651.76143790849676</v>
      </c>
      <c r="AA109" s="13">
        <f>AVERAGE(AA6:AA107)</f>
        <v>7.8888888888888893</v>
      </c>
    </row>
    <row r="110" spans="1:27" x14ac:dyDescent="0.25">
      <c r="F110" t="s">
        <v>112</v>
      </c>
      <c r="X110" t="s">
        <v>136</v>
      </c>
      <c r="Y110">
        <f>STDEV(Y6:Y107)</f>
        <v>127.67938830413398</v>
      </c>
      <c r="Z110">
        <f>STDEV(Z6:Z107)</f>
        <v>118.72898461441876</v>
      </c>
      <c r="AA110">
        <f>STDEV(AA6:AA107)</f>
        <v>2.2647892308908895</v>
      </c>
    </row>
    <row r="111" spans="1:27" x14ac:dyDescent="0.25">
      <c r="E111" t="s">
        <v>113</v>
      </c>
      <c r="F111">
        <f>AVERAGE(D6:F107)</f>
        <v>15.100040857441126</v>
      </c>
      <c r="G111">
        <f>STDEV(D6:F107)</f>
        <v>9.5152681542981252</v>
      </c>
    </row>
    <row r="112" spans="1:27" x14ac:dyDescent="0.25">
      <c r="E112" t="s">
        <v>114</v>
      </c>
      <c r="F112">
        <f>AVERAGE(G6:I107)</f>
        <v>37.994830908477212</v>
      </c>
      <c r="G112">
        <f>STDEV(G6:I107)</f>
        <v>7.0575818887203159</v>
      </c>
    </row>
    <row r="113" spans="5:7" x14ac:dyDescent="0.25">
      <c r="E113" t="s">
        <v>115</v>
      </c>
      <c r="F113">
        <f>AVERAGE(J6:L107)</f>
        <v>46.035485508715652</v>
      </c>
      <c r="G113">
        <f>STDEV(J6:L107)</f>
        <v>23.709491543373964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CF05F95BD7A94381241DC5E0D2FE53" ma:contentTypeVersion="12" ma:contentTypeDescription="Create a new document." ma:contentTypeScope="" ma:versionID="831568a42f2680f106b66a7138a163e1">
  <xsd:schema xmlns:xsd="http://www.w3.org/2001/XMLSchema" xmlns:xs="http://www.w3.org/2001/XMLSchema" xmlns:p="http://schemas.microsoft.com/office/2006/metadata/properties" xmlns:ns3="2ac0e655-0378-4773-a391-b07671e8d95e" targetNamespace="http://schemas.microsoft.com/office/2006/metadata/properties" ma:root="true" ma:fieldsID="c09b753d51546664dfc50bac63b3efb4" ns3:_="">
    <xsd:import namespace="2ac0e655-0378-4773-a391-b07671e8d9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0e655-0378-4773-a391-b07671e8d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619D72-8258-4BDC-AABE-2388FCCF61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F1968F-CF99-46B3-9C59-A43633FB6CA9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2ac0e655-0378-4773-a391-b07671e8d95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2645F1-3AB7-4792-9621-D1916C3CE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c0e655-0378-4773-a391-b07671e8d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Area estimates</vt:lpstr>
      <vt:lpstr>Locations and soil samples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Elberling</dc:creator>
  <cp:lastModifiedBy>Bo Elberling</cp:lastModifiedBy>
  <cp:revision>0</cp:revision>
  <dcterms:created xsi:type="dcterms:W3CDTF">2023-08-29T09:13:06Z</dcterms:created>
  <dcterms:modified xsi:type="dcterms:W3CDTF">2023-08-30T08:07:34Z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2023-08-29T09:12:00Z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e314dd6c-128d-46e4-909a-032229041829</vt:lpwstr>
  </property>
  <property fmtid="{D5CDD505-2E9C-101B-9397-08002B2CF9AE}" pid="8" name="MSIP_Label_6a2630e2-1ac5-455e-8217-0156b1936a76_ContentBits">
    <vt:lpwstr>0</vt:lpwstr>
  </property>
  <property fmtid="{D5CDD505-2E9C-101B-9397-08002B2CF9AE}" pid="9" name="ContentTypeId">
    <vt:lpwstr>0x010100D0CF05F95BD7A94381241DC5E0D2FE53</vt:lpwstr>
  </property>
</Properties>
</file>